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Санаторий_ОБЩИЕ\Хоз. инвентарь\ЛОТ 3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N9" i="3"/>
  <c r="O9" i="3" s="1"/>
  <c r="M9" i="3"/>
  <c r="K9" i="3"/>
  <c r="J9" i="3"/>
  <c r="I9" i="3"/>
  <c r="L26" i="3" l="1"/>
  <c r="L10" i="3"/>
  <c r="L25" i="3"/>
  <c r="L17" i="3"/>
  <c r="L13" i="3"/>
  <c r="L27" i="3"/>
  <c r="L23" i="3"/>
  <c r="L19" i="3"/>
  <c r="L15" i="3"/>
  <c r="L18" i="3"/>
  <c r="L11" i="3"/>
  <c r="L20" i="3"/>
  <c r="L12" i="3"/>
  <c r="L21" i="3"/>
  <c r="L22" i="3"/>
  <c r="L14" i="3"/>
  <c r="L24" i="3"/>
  <c r="L16" i="3"/>
  <c r="O28" i="3"/>
  <c r="L9" i="3"/>
</calcChain>
</file>

<file path=xl/sharedStrings.xml><?xml version="1.0" encoding="utf-8"?>
<sst xmlns="http://schemas.openxmlformats.org/spreadsheetml/2006/main" count="85" uniqueCount="58">
  <si>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</si>
  <si>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</si>
  <si>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</si>
  <si>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</si>
  <si>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</si>
  <si>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</si>
  <si>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</si>
  <si>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</si>
  <si>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</si>
  <si>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</si>
  <si>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</si>
  <si>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</si>
  <si>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</si>
  <si>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</si>
  <si>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</si>
  <si>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</si>
  <si>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</si>
  <si>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 xml:space="preserve">v - кол-во (объем) закупаемого товара (работы, услуги), ед.изм. 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</si>
  <si>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</si>
  <si>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</si>
  <si>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</si>
  <si>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</si>
  <si>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</si>
  <si>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</si>
  <si>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</si>
  <si>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</si>
  <si>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Код по КТРУ/ОКПД2</t>
  </si>
  <si>
    <t>шт</t>
  </si>
  <si>
    <t>Обоснование начальной (максимальной) цены контракта, 
начальной цены единицы товара (НЦЕ)  на поставку хозяйственного инвентаря для ФГБУ «СПб НИИФ» Минздрава России в 2026 году (Санаторий Выборг-3, Санаторий Выборг-7) ЛОТ 3</t>
  </si>
  <si>
    <t xml:space="preserve"> 25.73.10.000</t>
  </si>
  <si>
    <t>25.73.10.000 </t>
  </si>
  <si>
    <t xml:space="preserve">Пила ручная                                               </t>
  </si>
  <si>
    <t>25.73.20.110-00000008</t>
  </si>
  <si>
    <t>Секатор ручной</t>
  </si>
  <si>
    <t>25.73.10.000</t>
  </si>
  <si>
    <t>Сучкорез ручной</t>
  </si>
  <si>
    <t>Тяпка</t>
  </si>
  <si>
    <t>Перчатки вязаные</t>
  </si>
  <si>
    <t>14.12.30.150</t>
  </si>
  <si>
    <t>пар</t>
  </si>
  <si>
    <t xml:space="preserve">Газонокосилка </t>
  </si>
  <si>
    <t xml:space="preserve">28.30.40.000-00000004 </t>
  </si>
  <si>
    <t xml:space="preserve">22.21.10.110 </t>
  </si>
  <si>
    <t>Щиток лицевой защитный</t>
  </si>
  <si>
    <t>32.99.11.160-00000006</t>
  </si>
  <si>
    <t>Ремень ранцевый для триммера</t>
  </si>
  <si>
    <t>32.99.11.199</t>
  </si>
  <si>
    <t>Головка триммерная</t>
  </si>
  <si>
    <t>25.73.30.176</t>
  </si>
  <si>
    <t xml:space="preserve">Грабли проволочные </t>
  </si>
  <si>
    <t xml:space="preserve">Грабли </t>
  </si>
  <si>
    <t xml:space="preserve">Лопата совковая </t>
  </si>
  <si>
    <t xml:space="preserve">Лопата штыковая                       </t>
  </si>
  <si>
    <t>Черенок для лопат</t>
  </si>
  <si>
    <t xml:space="preserve">Метла </t>
  </si>
  <si>
    <t xml:space="preserve">Черенок для граблей </t>
  </si>
  <si>
    <t>Лопата для снега на колесиках</t>
  </si>
  <si>
    <t xml:space="preserve">Леска для триммера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</si>
</sst>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topLeftCell="A7" zoomScale="90" zoomScaleNormal="90" workbookViewId="0">
      <selection activeCell="C14" sqref="C14"/>
    </sheetView>
  </sheetViews>
  <sheetFormatPr defaultRowHeight="15" x14ac:dyDescent="0.25"/>
  <cols>
    <col min="2" max="2" width="19.7109375" customWidth="1"/>
    <col min="3" max="3" width="25.140625" customWidth="1"/>
    <col min="4" max="4" width="11.5703125" bestFit="1" customWidth="1"/>
    <col min="5" max="5" width="12.5703125" bestFit="1" customWidth="1"/>
    <col min="6" max="6" width="15.42578125" customWidth="1"/>
    <col min="7" max="7" width="17.42578125" customWidth="1"/>
    <col min="8" max="8" width="16.7109375" customWidth="1"/>
    <col min="9" max="9" width="17.85546875" customWidth="1"/>
    <col min="10" max="10" width="11.42578125" customWidth="1"/>
    <col min="14" max="14" width="10.42578125" customWidth="1"/>
    <col min="15" max="15" width="18.28515625" customWidth="1"/>
  </cols>
  <sheetData>
    <row r="1" spans="1:15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6" customHeight="1" x14ac:dyDescent="0.25">
      <c r="A2" s="27" t="s">
        <v>11</v>
      </c>
      <c r="B2" s="27"/>
      <c r="C2" s="28" t="s">
        <v>12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63.75" customHeight="1" x14ac:dyDescent="0.25">
      <c r="A3" s="27" t="s">
        <v>24</v>
      </c>
      <c r="B3" s="27"/>
      <c r="C3" s="29" t="s">
        <v>25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55.5" customHeight="1" x14ac:dyDescent="0.25">
      <c r="A4" s="27" t="s">
        <v>13</v>
      </c>
      <c r="B4" s="27"/>
      <c r="C4" s="29" t="s">
        <v>14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24.5" customHeight="1" x14ac:dyDescent="0.25">
      <c r="A5" s="27" t="s">
        <v>22</v>
      </c>
      <c r="B5" s="27"/>
      <c r="C5" s="30" t="s">
        <v>19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39.75" customHeight="1" x14ac:dyDescent="0.2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48.75" customHeight="1" x14ac:dyDescent="0.25">
      <c r="A7" s="35" t="s">
        <v>1</v>
      </c>
      <c r="B7" s="25" t="s">
        <v>2</v>
      </c>
      <c r="C7" s="25" t="s">
        <v>26</v>
      </c>
      <c r="D7" s="25" t="s">
        <v>3</v>
      </c>
      <c r="E7" s="25" t="s">
        <v>17</v>
      </c>
      <c r="F7" s="25" t="s">
        <v>10</v>
      </c>
      <c r="G7" s="25"/>
      <c r="H7" s="25"/>
      <c r="I7" s="26" t="s">
        <v>4</v>
      </c>
      <c r="J7" s="32" t="s">
        <v>5</v>
      </c>
      <c r="K7" s="32"/>
      <c r="L7" s="32"/>
      <c r="M7" s="32" t="s">
        <v>16</v>
      </c>
      <c r="N7" s="33" t="s">
        <v>23</v>
      </c>
      <c r="O7" s="34" t="s">
        <v>18</v>
      </c>
    </row>
    <row r="8" spans="1:15" ht="102" x14ac:dyDescent="0.25">
      <c r="A8" s="35"/>
      <c r="B8" s="25"/>
      <c r="C8" s="25"/>
      <c r="D8" s="25"/>
      <c r="E8" s="25"/>
      <c r="F8" s="4" t="s">
        <v>6</v>
      </c>
      <c r="G8" s="4" t="s">
        <v>7</v>
      </c>
      <c r="H8" s="4" t="s">
        <v>8</v>
      </c>
      <c r="I8" s="25"/>
      <c r="J8" s="3" t="s">
        <v>15</v>
      </c>
      <c r="K8" s="4" t="s">
        <v>0</v>
      </c>
      <c r="L8" s="1" t="s">
        <v>9</v>
      </c>
      <c r="M8" s="32"/>
      <c r="N8" s="33"/>
      <c r="O8" s="34"/>
    </row>
    <row r="9" spans="1:15" x14ac:dyDescent="0.25">
      <c r="A9" s="5">
        <v>1</v>
      </c>
      <c r="B9" s="14" t="s">
        <v>49</v>
      </c>
      <c r="C9" s="15" t="s">
        <v>29</v>
      </c>
      <c r="D9" s="16" t="s">
        <v>27</v>
      </c>
      <c r="E9" s="16">
        <v>35</v>
      </c>
      <c r="F9" s="19">
        <v>686</v>
      </c>
      <c r="G9" s="17">
        <v>726</v>
      </c>
      <c r="H9" s="17">
        <v>759</v>
      </c>
      <c r="I9" s="7">
        <f t="shared" ref="I9:I27" si="0">COUNT(F9:H9)</f>
        <v>3</v>
      </c>
      <c r="J9" s="7">
        <f t="shared" ref="J9:J27" si="1">IF(ISERR(AVERAGE(F9:H9)),"",AVERAGE(F9:H9))</f>
        <v>723.67</v>
      </c>
      <c r="K9" s="7">
        <f t="shared" ref="K9:K27" si="2">IF(ISERR(STDEV(F9:H9)),"",STDEV(F9:H9))</f>
        <v>36.56</v>
      </c>
      <c r="L9" s="8">
        <f t="shared" ref="L9:L27" si="3">IF(ISERR(K9/J9),"",K9/J9)</f>
        <v>5.0999999999999997E-2</v>
      </c>
      <c r="M9" s="6">
        <f t="shared" ref="M9:M27" si="4">AVERAGE(F9:H9)</f>
        <v>723.67</v>
      </c>
      <c r="N9" s="6">
        <f t="shared" ref="N9:N27" si="5">MIN(F9:H9)</f>
        <v>686</v>
      </c>
      <c r="O9" s="9">
        <f t="shared" ref="O9:O27" si="6">N9*E9</f>
        <v>24010</v>
      </c>
    </row>
    <row r="10" spans="1:15" s="11" customFormat="1" x14ac:dyDescent="0.25">
      <c r="A10" s="5">
        <v>2</v>
      </c>
      <c r="B10" s="14" t="s">
        <v>50</v>
      </c>
      <c r="C10" s="15" t="s">
        <v>29</v>
      </c>
      <c r="D10" s="16" t="s">
        <v>27</v>
      </c>
      <c r="E10" s="16">
        <v>25</v>
      </c>
      <c r="F10" s="17">
        <v>499</v>
      </c>
      <c r="G10" s="17">
        <v>528</v>
      </c>
      <c r="H10" s="17">
        <v>552</v>
      </c>
      <c r="I10" s="7">
        <f t="shared" si="0"/>
        <v>3</v>
      </c>
      <c r="J10" s="7">
        <f t="shared" si="1"/>
        <v>526.33000000000004</v>
      </c>
      <c r="K10" s="7">
        <f t="shared" si="2"/>
        <v>26.54</v>
      </c>
      <c r="L10" s="8">
        <f t="shared" si="3"/>
        <v>0.05</v>
      </c>
      <c r="M10" s="6">
        <f t="shared" si="4"/>
        <v>526.33000000000004</v>
      </c>
      <c r="N10" s="6">
        <f t="shared" si="5"/>
        <v>499</v>
      </c>
      <c r="O10" s="17">
        <f t="shared" si="6"/>
        <v>12475</v>
      </c>
    </row>
    <row r="11" spans="1:15" s="11" customFormat="1" x14ac:dyDescent="0.25">
      <c r="A11" s="5">
        <v>3</v>
      </c>
      <c r="B11" s="14" t="s">
        <v>51</v>
      </c>
      <c r="C11" s="15" t="s">
        <v>29</v>
      </c>
      <c r="D11" s="16" t="s">
        <v>27</v>
      </c>
      <c r="E11" s="16">
        <v>15</v>
      </c>
      <c r="F11" s="17">
        <v>354</v>
      </c>
      <c r="G11" s="17">
        <v>374</v>
      </c>
      <c r="H11" s="17">
        <v>391</v>
      </c>
      <c r="I11" s="7">
        <f t="shared" si="0"/>
        <v>3</v>
      </c>
      <c r="J11" s="7">
        <f t="shared" si="1"/>
        <v>373</v>
      </c>
      <c r="K11" s="7">
        <f t="shared" si="2"/>
        <v>18.52</v>
      </c>
      <c r="L11" s="8">
        <f t="shared" si="3"/>
        <v>0.05</v>
      </c>
      <c r="M11" s="6">
        <f t="shared" si="4"/>
        <v>373</v>
      </c>
      <c r="N11" s="6">
        <f t="shared" si="5"/>
        <v>354</v>
      </c>
      <c r="O11" s="17">
        <f t="shared" si="6"/>
        <v>5310</v>
      </c>
    </row>
    <row r="12" spans="1:15" s="11" customFormat="1" x14ac:dyDescent="0.25">
      <c r="A12" s="5">
        <v>4</v>
      </c>
      <c r="B12" s="14" t="s">
        <v>52</v>
      </c>
      <c r="C12" s="15" t="s">
        <v>29</v>
      </c>
      <c r="D12" s="16" t="s">
        <v>27</v>
      </c>
      <c r="E12" s="16">
        <v>15</v>
      </c>
      <c r="F12" s="17">
        <v>338</v>
      </c>
      <c r="G12" s="17">
        <v>357.5</v>
      </c>
      <c r="H12" s="17">
        <v>374</v>
      </c>
      <c r="I12" s="7">
        <f t="shared" si="0"/>
        <v>3</v>
      </c>
      <c r="J12" s="7">
        <f t="shared" si="1"/>
        <v>356.5</v>
      </c>
      <c r="K12" s="7">
        <f t="shared" si="2"/>
        <v>18.02</v>
      </c>
      <c r="L12" s="8">
        <f t="shared" si="3"/>
        <v>5.0999999999999997E-2</v>
      </c>
      <c r="M12" s="6">
        <f t="shared" si="4"/>
        <v>356.5</v>
      </c>
      <c r="N12" s="6">
        <f t="shared" si="5"/>
        <v>338</v>
      </c>
      <c r="O12" s="17">
        <f t="shared" si="6"/>
        <v>5070</v>
      </c>
    </row>
    <row r="13" spans="1:15" s="11" customFormat="1" x14ac:dyDescent="0.25">
      <c r="A13" s="5">
        <v>5</v>
      </c>
      <c r="B13" s="14" t="s">
        <v>53</v>
      </c>
      <c r="C13" s="15" t="s">
        <v>30</v>
      </c>
      <c r="D13" s="16" t="s">
        <v>27</v>
      </c>
      <c r="E13" s="16">
        <v>30</v>
      </c>
      <c r="F13" s="17">
        <v>208</v>
      </c>
      <c r="G13" s="17">
        <v>220</v>
      </c>
      <c r="H13" s="17">
        <v>230</v>
      </c>
      <c r="I13" s="7">
        <f t="shared" si="0"/>
        <v>3</v>
      </c>
      <c r="J13" s="7">
        <f t="shared" si="1"/>
        <v>219.33</v>
      </c>
      <c r="K13" s="7">
        <f t="shared" si="2"/>
        <v>11.02</v>
      </c>
      <c r="L13" s="8">
        <f t="shared" si="3"/>
        <v>0.05</v>
      </c>
      <c r="M13" s="6">
        <f t="shared" si="4"/>
        <v>219.33</v>
      </c>
      <c r="N13" s="6">
        <f t="shared" si="5"/>
        <v>208</v>
      </c>
      <c r="O13" s="17">
        <f t="shared" si="6"/>
        <v>6240</v>
      </c>
    </row>
    <row r="14" spans="1:15" s="11" customFormat="1" x14ac:dyDescent="0.25">
      <c r="A14" s="5">
        <v>6</v>
      </c>
      <c r="B14" s="14" t="s">
        <v>54</v>
      </c>
      <c r="C14" s="15" t="s">
        <v>29</v>
      </c>
      <c r="D14" s="16" t="s">
        <v>27</v>
      </c>
      <c r="E14" s="16">
        <v>60</v>
      </c>
      <c r="F14" s="17">
        <v>177</v>
      </c>
      <c r="G14" s="17">
        <v>187</v>
      </c>
      <c r="H14" s="17">
        <v>196</v>
      </c>
      <c r="I14" s="7">
        <f t="shared" si="0"/>
        <v>3</v>
      </c>
      <c r="J14" s="7">
        <f t="shared" si="1"/>
        <v>186.67</v>
      </c>
      <c r="K14" s="7">
        <f t="shared" si="2"/>
        <v>9.5</v>
      </c>
      <c r="L14" s="8">
        <f t="shared" si="3"/>
        <v>5.0999999999999997E-2</v>
      </c>
      <c r="M14" s="6">
        <f t="shared" si="4"/>
        <v>186.67</v>
      </c>
      <c r="N14" s="6">
        <f t="shared" si="5"/>
        <v>177</v>
      </c>
      <c r="O14" s="17">
        <f t="shared" si="6"/>
        <v>10620</v>
      </c>
    </row>
    <row r="15" spans="1:15" s="11" customFormat="1" x14ac:dyDescent="0.25">
      <c r="A15" s="5">
        <v>7</v>
      </c>
      <c r="B15" s="14" t="s">
        <v>55</v>
      </c>
      <c r="C15" s="15" t="s">
        <v>30</v>
      </c>
      <c r="D15" s="16" t="s">
        <v>27</v>
      </c>
      <c r="E15" s="16">
        <v>60</v>
      </c>
      <c r="F15" s="17">
        <v>187</v>
      </c>
      <c r="G15" s="17">
        <v>198</v>
      </c>
      <c r="H15" s="17">
        <v>207</v>
      </c>
      <c r="I15" s="7">
        <f t="shared" si="0"/>
        <v>3</v>
      </c>
      <c r="J15" s="7">
        <f t="shared" si="1"/>
        <v>197.33</v>
      </c>
      <c r="K15" s="7">
        <f t="shared" si="2"/>
        <v>10.02</v>
      </c>
      <c r="L15" s="8">
        <f t="shared" si="3"/>
        <v>5.0999999999999997E-2</v>
      </c>
      <c r="M15" s="6">
        <f t="shared" si="4"/>
        <v>197.33</v>
      </c>
      <c r="N15" s="6">
        <f t="shared" si="5"/>
        <v>187</v>
      </c>
      <c r="O15" s="17">
        <f t="shared" si="6"/>
        <v>11220</v>
      </c>
    </row>
    <row r="16" spans="1:15" s="11" customFormat="1" x14ac:dyDescent="0.25">
      <c r="A16" s="5">
        <v>8</v>
      </c>
      <c r="B16" s="14" t="s">
        <v>31</v>
      </c>
      <c r="C16" s="15" t="s">
        <v>32</v>
      </c>
      <c r="D16" s="16" t="s">
        <v>27</v>
      </c>
      <c r="E16" s="16">
        <v>5</v>
      </c>
      <c r="F16" s="17">
        <v>447</v>
      </c>
      <c r="G16" s="17">
        <v>473</v>
      </c>
      <c r="H16" s="17">
        <v>495</v>
      </c>
      <c r="I16" s="7">
        <f t="shared" si="0"/>
        <v>3</v>
      </c>
      <c r="J16" s="7">
        <f t="shared" si="1"/>
        <v>471.67</v>
      </c>
      <c r="K16" s="7">
        <f t="shared" si="2"/>
        <v>24.03</v>
      </c>
      <c r="L16" s="8">
        <f t="shared" si="3"/>
        <v>5.0999999999999997E-2</v>
      </c>
      <c r="M16" s="6">
        <f t="shared" si="4"/>
        <v>471.67</v>
      </c>
      <c r="N16" s="6">
        <f t="shared" si="5"/>
        <v>447</v>
      </c>
      <c r="O16" s="17">
        <f t="shared" si="6"/>
        <v>2235</v>
      </c>
    </row>
    <row r="17" spans="1:15" s="11" customFormat="1" x14ac:dyDescent="0.25">
      <c r="A17" s="5">
        <v>9</v>
      </c>
      <c r="B17" s="14" t="s">
        <v>33</v>
      </c>
      <c r="C17" s="15" t="s">
        <v>34</v>
      </c>
      <c r="D17" s="16" t="s">
        <v>27</v>
      </c>
      <c r="E17" s="16">
        <v>5</v>
      </c>
      <c r="F17" s="17">
        <v>634</v>
      </c>
      <c r="G17" s="17">
        <v>671</v>
      </c>
      <c r="H17" s="17">
        <v>702</v>
      </c>
      <c r="I17" s="7">
        <f t="shared" si="0"/>
        <v>3</v>
      </c>
      <c r="J17" s="7">
        <f t="shared" si="1"/>
        <v>669</v>
      </c>
      <c r="K17" s="7">
        <f t="shared" si="2"/>
        <v>34.04</v>
      </c>
      <c r="L17" s="8">
        <f t="shared" si="3"/>
        <v>5.0999999999999997E-2</v>
      </c>
      <c r="M17" s="6">
        <f t="shared" si="4"/>
        <v>669</v>
      </c>
      <c r="N17" s="6">
        <f t="shared" si="5"/>
        <v>634</v>
      </c>
      <c r="O17" s="17">
        <f t="shared" si="6"/>
        <v>3170</v>
      </c>
    </row>
    <row r="18" spans="1:15" s="11" customFormat="1" x14ac:dyDescent="0.25">
      <c r="A18" s="5">
        <v>10</v>
      </c>
      <c r="B18" s="14" t="s">
        <v>35</v>
      </c>
      <c r="C18" s="15" t="s">
        <v>34</v>
      </c>
      <c r="D18" s="16" t="s">
        <v>27</v>
      </c>
      <c r="E18" s="16">
        <v>5</v>
      </c>
      <c r="F18" s="17">
        <v>2229</v>
      </c>
      <c r="G18" s="17">
        <v>2195</v>
      </c>
      <c r="H18" s="17">
        <v>2259</v>
      </c>
      <c r="I18" s="7">
        <f t="shared" si="0"/>
        <v>3</v>
      </c>
      <c r="J18" s="7">
        <f t="shared" si="1"/>
        <v>2227.67</v>
      </c>
      <c r="K18" s="7">
        <f t="shared" si="2"/>
        <v>32.020000000000003</v>
      </c>
      <c r="L18" s="8">
        <f t="shared" si="3"/>
        <v>1.4E-2</v>
      </c>
      <c r="M18" s="6">
        <f t="shared" si="4"/>
        <v>2227.67</v>
      </c>
      <c r="N18" s="6">
        <f t="shared" si="5"/>
        <v>2195</v>
      </c>
      <c r="O18" s="17">
        <f t="shared" si="6"/>
        <v>10975</v>
      </c>
    </row>
    <row r="19" spans="1:15" s="11" customFormat="1" x14ac:dyDescent="0.25">
      <c r="A19" s="5">
        <v>11</v>
      </c>
      <c r="B19" s="14" t="s">
        <v>36</v>
      </c>
      <c r="C19" s="15" t="s">
        <v>34</v>
      </c>
      <c r="D19" s="16" t="s">
        <v>27</v>
      </c>
      <c r="E19" s="16">
        <v>4</v>
      </c>
      <c r="F19" s="17">
        <v>395</v>
      </c>
      <c r="G19" s="17">
        <v>418</v>
      </c>
      <c r="H19" s="17">
        <v>437</v>
      </c>
      <c r="I19" s="7">
        <f t="shared" si="0"/>
        <v>3</v>
      </c>
      <c r="J19" s="7">
        <f t="shared" si="1"/>
        <v>416.67</v>
      </c>
      <c r="K19" s="7">
        <f t="shared" si="2"/>
        <v>21.03</v>
      </c>
      <c r="L19" s="8">
        <f t="shared" si="3"/>
        <v>0.05</v>
      </c>
      <c r="M19" s="6">
        <f t="shared" si="4"/>
        <v>416.67</v>
      </c>
      <c r="N19" s="6">
        <f t="shared" si="5"/>
        <v>395</v>
      </c>
      <c r="O19" s="17">
        <f t="shared" si="6"/>
        <v>1580</v>
      </c>
    </row>
    <row r="20" spans="1:15" s="11" customFormat="1" x14ac:dyDescent="0.25">
      <c r="A20" s="5">
        <v>12</v>
      </c>
      <c r="B20" s="12" t="s">
        <v>37</v>
      </c>
      <c r="C20" s="13" t="s">
        <v>38</v>
      </c>
      <c r="D20" s="16" t="s">
        <v>39</v>
      </c>
      <c r="E20" s="16">
        <v>730</v>
      </c>
      <c r="F20" s="17">
        <v>42</v>
      </c>
      <c r="G20" s="17">
        <v>44</v>
      </c>
      <c r="H20" s="17">
        <v>46</v>
      </c>
      <c r="I20" s="7">
        <f t="shared" si="0"/>
        <v>3</v>
      </c>
      <c r="J20" s="7">
        <f t="shared" si="1"/>
        <v>44</v>
      </c>
      <c r="K20" s="7">
        <f t="shared" si="2"/>
        <v>2</v>
      </c>
      <c r="L20" s="8">
        <f t="shared" si="3"/>
        <v>4.4999999999999998E-2</v>
      </c>
      <c r="M20" s="6">
        <f t="shared" si="4"/>
        <v>44</v>
      </c>
      <c r="N20" s="6">
        <f t="shared" si="5"/>
        <v>42</v>
      </c>
      <c r="O20" s="17">
        <f t="shared" si="6"/>
        <v>30660</v>
      </c>
    </row>
    <row r="21" spans="1:15" s="11" customFormat="1" ht="24" x14ac:dyDescent="0.25">
      <c r="A21" s="5">
        <v>13</v>
      </c>
      <c r="B21" s="12" t="s">
        <v>56</v>
      </c>
      <c r="C21" s="15" t="s">
        <v>29</v>
      </c>
      <c r="D21" s="16" t="s">
        <v>27</v>
      </c>
      <c r="E21" s="16">
        <v>7</v>
      </c>
      <c r="F21" s="17">
        <v>2184</v>
      </c>
      <c r="G21" s="17">
        <v>2310</v>
      </c>
      <c r="H21" s="17">
        <v>2415</v>
      </c>
      <c r="I21" s="7">
        <f t="shared" si="0"/>
        <v>3</v>
      </c>
      <c r="J21" s="7">
        <f t="shared" si="1"/>
        <v>2303</v>
      </c>
      <c r="K21" s="7">
        <f t="shared" si="2"/>
        <v>115.66</v>
      </c>
      <c r="L21" s="8">
        <f t="shared" si="3"/>
        <v>0.05</v>
      </c>
      <c r="M21" s="6">
        <f t="shared" si="4"/>
        <v>2303</v>
      </c>
      <c r="N21" s="6">
        <f t="shared" si="5"/>
        <v>2184</v>
      </c>
      <c r="O21" s="17">
        <f t="shared" si="6"/>
        <v>15288</v>
      </c>
    </row>
    <row r="22" spans="1:15" s="11" customFormat="1" ht="24" x14ac:dyDescent="0.25">
      <c r="A22" s="5">
        <v>14</v>
      </c>
      <c r="B22" s="12" t="s">
        <v>56</v>
      </c>
      <c r="C22" s="15" t="s">
        <v>29</v>
      </c>
      <c r="D22" s="16" t="s">
        <v>27</v>
      </c>
      <c r="E22" s="16">
        <v>16</v>
      </c>
      <c r="F22" s="17">
        <v>541</v>
      </c>
      <c r="G22" s="17">
        <v>572</v>
      </c>
      <c r="H22" s="17">
        <v>598</v>
      </c>
      <c r="I22" s="7">
        <f t="shared" si="0"/>
        <v>3</v>
      </c>
      <c r="J22" s="7">
        <f t="shared" si="1"/>
        <v>570.33000000000004</v>
      </c>
      <c r="K22" s="7">
        <f t="shared" si="2"/>
        <v>28.54</v>
      </c>
      <c r="L22" s="8">
        <f t="shared" si="3"/>
        <v>0.05</v>
      </c>
      <c r="M22" s="6">
        <f t="shared" si="4"/>
        <v>570.33000000000004</v>
      </c>
      <c r="N22" s="6">
        <f t="shared" si="5"/>
        <v>541</v>
      </c>
      <c r="O22" s="17">
        <f t="shared" si="6"/>
        <v>8656</v>
      </c>
    </row>
    <row r="23" spans="1:15" s="11" customFormat="1" x14ac:dyDescent="0.25">
      <c r="A23" s="5">
        <v>15</v>
      </c>
      <c r="B23" s="12" t="s">
        <v>40</v>
      </c>
      <c r="C23" s="13" t="s">
        <v>41</v>
      </c>
      <c r="D23" s="16" t="s">
        <v>27</v>
      </c>
      <c r="E23" s="16">
        <v>6</v>
      </c>
      <c r="F23" s="17">
        <v>8216</v>
      </c>
      <c r="G23" s="17">
        <v>8690</v>
      </c>
      <c r="H23" s="17">
        <v>9085</v>
      </c>
      <c r="I23" s="7">
        <f t="shared" si="0"/>
        <v>3</v>
      </c>
      <c r="J23" s="7">
        <f t="shared" si="1"/>
        <v>8663.67</v>
      </c>
      <c r="K23" s="7">
        <f t="shared" si="2"/>
        <v>435.1</v>
      </c>
      <c r="L23" s="8">
        <f t="shared" si="3"/>
        <v>0.05</v>
      </c>
      <c r="M23" s="6">
        <f t="shared" si="4"/>
        <v>8663.67</v>
      </c>
      <c r="N23" s="6">
        <f t="shared" si="5"/>
        <v>8216</v>
      </c>
      <c r="O23" s="17">
        <f t="shared" si="6"/>
        <v>49296</v>
      </c>
    </row>
    <row r="24" spans="1:15" s="11" customFormat="1" x14ac:dyDescent="0.25">
      <c r="A24" s="5">
        <v>16</v>
      </c>
      <c r="B24" s="12" t="s">
        <v>57</v>
      </c>
      <c r="C24" s="13" t="s">
        <v>42</v>
      </c>
      <c r="D24" s="16" t="s">
        <v>27</v>
      </c>
      <c r="E24" s="16">
        <v>22</v>
      </c>
      <c r="F24" s="17">
        <v>177</v>
      </c>
      <c r="G24" s="17">
        <v>187</v>
      </c>
      <c r="H24" s="17">
        <v>196</v>
      </c>
      <c r="I24" s="7">
        <f t="shared" si="0"/>
        <v>3</v>
      </c>
      <c r="J24" s="7">
        <f t="shared" si="1"/>
        <v>186.67</v>
      </c>
      <c r="K24" s="7">
        <f t="shared" si="2"/>
        <v>9.5</v>
      </c>
      <c r="L24" s="8">
        <f t="shared" si="3"/>
        <v>5.0999999999999997E-2</v>
      </c>
      <c r="M24" s="6">
        <f t="shared" si="4"/>
        <v>186.67</v>
      </c>
      <c r="N24" s="6">
        <f t="shared" si="5"/>
        <v>177</v>
      </c>
      <c r="O24" s="17">
        <f t="shared" si="6"/>
        <v>3894</v>
      </c>
    </row>
    <row r="25" spans="1:15" s="11" customFormat="1" ht="24" x14ac:dyDescent="0.25">
      <c r="A25" s="5">
        <v>17</v>
      </c>
      <c r="B25" s="12" t="s">
        <v>43</v>
      </c>
      <c r="C25" s="13" t="s">
        <v>44</v>
      </c>
      <c r="D25" s="16" t="s">
        <v>27</v>
      </c>
      <c r="E25" s="16">
        <v>8</v>
      </c>
      <c r="F25" s="17">
        <v>494</v>
      </c>
      <c r="G25" s="17">
        <v>522.5</v>
      </c>
      <c r="H25" s="17">
        <v>546</v>
      </c>
      <c r="I25" s="7">
        <f t="shared" si="0"/>
        <v>3</v>
      </c>
      <c r="J25" s="7">
        <f t="shared" si="1"/>
        <v>520.83000000000004</v>
      </c>
      <c r="K25" s="7">
        <f t="shared" si="2"/>
        <v>26.04</v>
      </c>
      <c r="L25" s="8">
        <f t="shared" si="3"/>
        <v>0.05</v>
      </c>
      <c r="M25" s="6">
        <f t="shared" si="4"/>
        <v>520.83000000000004</v>
      </c>
      <c r="N25" s="6">
        <f t="shared" si="5"/>
        <v>494</v>
      </c>
      <c r="O25" s="17">
        <f t="shared" si="6"/>
        <v>3952</v>
      </c>
    </row>
    <row r="26" spans="1:15" s="11" customFormat="1" ht="24" x14ac:dyDescent="0.25">
      <c r="A26" s="5">
        <v>18</v>
      </c>
      <c r="B26" s="12" t="s">
        <v>45</v>
      </c>
      <c r="C26" s="13" t="s">
        <v>46</v>
      </c>
      <c r="D26" s="16" t="s">
        <v>27</v>
      </c>
      <c r="E26" s="16">
        <v>7</v>
      </c>
      <c r="F26" s="17">
        <v>1981</v>
      </c>
      <c r="G26" s="17">
        <v>2095.5</v>
      </c>
      <c r="H26" s="17">
        <v>2191</v>
      </c>
      <c r="I26" s="7">
        <f t="shared" si="0"/>
        <v>3</v>
      </c>
      <c r="J26" s="7">
        <f t="shared" si="1"/>
        <v>2089.17</v>
      </c>
      <c r="K26" s="7">
        <f t="shared" si="2"/>
        <v>105.14</v>
      </c>
      <c r="L26" s="8">
        <f t="shared" si="3"/>
        <v>0.05</v>
      </c>
      <c r="M26" s="6">
        <f t="shared" si="4"/>
        <v>2089.17</v>
      </c>
      <c r="N26" s="6">
        <f t="shared" si="5"/>
        <v>1981</v>
      </c>
      <c r="O26" s="17">
        <f t="shared" si="6"/>
        <v>13867</v>
      </c>
    </row>
    <row r="27" spans="1:15" x14ac:dyDescent="0.25">
      <c r="A27" s="5">
        <v>19</v>
      </c>
      <c r="B27" s="12" t="s">
        <v>47</v>
      </c>
      <c r="C27" s="13" t="s">
        <v>48</v>
      </c>
      <c r="D27" s="16" t="s">
        <v>27</v>
      </c>
      <c r="E27" s="16">
        <v>1</v>
      </c>
      <c r="F27" s="17">
        <v>1129</v>
      </c>
      <c r="G27" s="17">
        <v>1194.5999999999999</v>
      </c>
      <c r="H27" s="17">
        <v>1249</v>
      </c>
      <c r="I27" s="7">
        <f t="shared" si="0"/>
        <v>3</v>
      </c>
      <c r="J27" s="7">
        <f t="shared" si="1"/>
        <v>1190.8699999999999</v>
      </c>
      <c r="K27" s="7">
        <f t="shared" si="2"/>
        <v>60.09</v>
      </c>
      <c r="L27" s="8">
        <f t="shared" si="3"/>
        <v>0.05</v>
      </c>
      <c r="M27" s="6">
        <f t="shared" si="4"/>
        <v>1190.8699999999999</v>
      </c>
      <c r="N27" s="6">
        <f t="shared" si="5"/>
        <v>1129</v>
      </c>
      <c r="O27" s="17">
        <f t="shared" si="6"/>
        <v>1129</v>
      </c>
    </row>
    <row r="28" spans="1:15" s="11" customForma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10">
        <f>SUM(O9:O27)</f>
        <v>219647</v>
      </c>
    </row>
    <row r="29" spans="1:15" s="11" customForma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s="11" customFormat="1" x14ac:dyDescent="0.25">
      <c r="A30"/>
      <c r="B30"/>
      <c r="C30"/>
      <c r="D30"/>
      <c r="E30"/>
      <c r="F30"/>
      <c r="G30" s="18"/>
      <c r="H30"/>
      <c r="I30"/>
      <c r="J30"/>
      <c r="K30"/>
      <c r="L30"/>
      <c r="M30"/>
      <c r="N30"/>
      <c r="O30"/>
    </row>
    <row r="31" spans="1:15" s="11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s="11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s="11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11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11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s="11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s="11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s="11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s="11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s="11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s="11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s="11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s="11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s="1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s="1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s="11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s="11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s="11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s="11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s="11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s="11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s="11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s="11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s="11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64" spans="1:15" ht="15" customHeight="1" x14ac:dyDescent="0.25"/>
    <row r="66" ht="23.25" customHeight="1" x14ac:dyDescent="0.25"/>
  </sheetData>
  <mergeCells count="22">
    <mergeCell ref="M7:M8"/>
    <mergeCell ref="N7:N8"/>
    <mergeCell ref="O7:O8"/>
    <mergeCell ref="A7:A8"/>
    <mergeCell ref="J7:L7"/>
    <mergeCell ref="C7:C8"/>
    <mergeCell ref="A28:N28"/>
    <mergeCell ref="A1:O1"/>
    <mergeCell ref="B7:B8"/>
    <mergeCell ref="D7:D8"/>
    <mergeCell ref="E7:E8"/>
    <mergeCell ref="F7:H7"/>
    <mergeCell ref="I7:I8"/>
    <mergeCell ref="A5:B5"/>
    <mergeCell ref="A2:B2"/>
    <mergeCell ref="A3:B3"/>
    <mergeCell ref="A4:B4"/>
    <mergeCell ref="C2:O2"/>
    <mergeCell ref="C3:O3"/>
    <mergeCell ref="C4:O4"/>
    <mergeCell ref="C5:O5"/>
    <mergeCell ref="A6:O6"/>
  </mergeCells>
  <phoneticPr fontId="5" type="noConversion"/>
  <conditionalFormatting sqref="L9:L27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2026-05-16T11:26:40Z</dcterms:modified>
</cp:coreProperties>
</file>