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ЛУЖБА ЗАКУПОК 2026\НМЦК\Светильники - (ЕАТ)\"/>
    </mc:Choice>
  </mc:AlternateContent>
  <xr:revisionPtr revIDLastSave="0" documentId="13_ncr:1_{98E38EAF-4A29-4C28-8BF5-2A30FDC9DE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2" i="1" l="1"/>
  <c r="J51" i="1"/>
  <c r="G45" i="1" l="1"/>
  <c r="H45" i="1" s="1"/>
  <c r="I45" i="1" s="1"/>
  <c r="F45" i="1"/>
  <c r="J45" i="1" s="1"/>
  <c r="J46" i="1" s="1"/>
  <c r="G39" i="1"/>
  <c r="H39" i="1" s="1"/>
  <c r="I39" i="1" s="1"/>
  <c r="F39" i="1"/>
  <c r="J39" i="1" s="1"/>
  <c r="J40" i="1" s="1"/>
  <c r="G33" i="1"/>
  <c r="H33" i="1" s="1"/>
  <c r="I33" i="1" s="1"/>
  <c r="F33" i="1"/>
  <c r="J33" i="1" s="1"/>
  <c r="J34" i="1" s="1"/>
  <c r="G27" i="1"/>
  <c r="H27" i="1" s="1"/>
  <c r="I27" i="1" s="1"/>
  <c r="F27" i="1"/>
  <c r="J27" i="1" s="1"/>
  <c r="J28" i="1" s="1"/>
  <c r="G21" i="1" l="1"/>
  <c r="H21" i="1" s="1"/>
  <c r="I21" i="1" s="1"/>
  <c r="G16" i="1"/>
  <c r="H16" i="1" s="1"/>
  <c r="I16" i="1" s="1"/>
  <c r="F21" i="1"/>
  <c r="F16" i="1"/>
  <c r="F11" i="1"/>
  <c r="G11" i="1"/>
  <c r="H11" i="1" l="1"/>
  <c r="I11" i="1" s="1"/>
  <c r="J21" i="1"/>
  <c r="J22" i="1" s="1"/>
  <c r="J16" i="1"/>
  <c r="J17" i="1" s="1"/>
  <c r="J11" i="1" l="1"/>
  <c r="J12" i="1" s="1"/>
</calcChain>
</file>

<file path=xl/sharedStrings.xml><?xml version="1.0" encoding="utf-8"?>
<sst xmlns="http://schemas.openxmlformats.org/spreadsheetml/2006/main" count="90" uniqueCount="56">
  <si>
    <t>Однородность совокупности значений выявленных цен, используемых в расчете НМЦК</t>
  </si>
  <si>
    <t>Средняя арифметическая цена за ед. &lt;ц&gt;</t>
  </si>
  <si>
    <t>Среднее квадратическое отклонение</t>
  </si>
  <si>
    <t>Коэффициент вариации цен V (%)</t>
  </si>
  <si>
    <t>Предмет закупки:</t>
  </si>
  <si>
    <t>Обоснование начальной (максимальной) цены договора</t>
  </si>
  <si>
    <t xml:space="preserve">Способ закупки: </t>
  </si>
  <si>
    <t>закупка у единственного поставщика</t>
  </si>
  <si>
    <t xml:space="preserve">Используемый метод определения цены Договора: </t>
  </si>
  <si>
    <t>Главный специалист службы закупок</t>
  </si>
  <si>
    <t xml:space="preserve">О.В. Ануфриенкова </t>
  </si>
  <si>
    <t>№ п/п</t>
  </si>
  <si>
    <t>Категории</t>
  </si>
  <si>
    <t>Цены поставщиков, руб.</t>
  </si>
  <si>
    <t>Цена за ед., руб.</t>
  </si>
  <si>
    <t>Наименование товара, технические характеристики</t>
  </si>
  <si>
    <t>Кол-во ед. товара, шт.</t>
  </si>
  <si>
    <t>Модель, Производитель</t>
  </si>
  <si>
    <t>Итого</t>
  </si>
  <si>
    <t>Стоимость упаковки</t>
  </si>
  <si>
    <t xml:space="preserve">Стоимость доставки </t>
  </si>
  <si>
    <t>Стоимость погрузки</t>
  </si>
  <si>
    <t>Стоимость разгрузки</t>
  </si>
  <si>
    <t>ИТОГО НМЦД без учета НДС</t>
  </si>
  <si>
    <t>Цена за ед. товара-всего, руб.</t>
  </si>
  <si>
    <t xml:space="preserve">Поставщик КП№1 </t>
  </si>
  <si>
    <t>Поставщик КП№2</t>
  </si>
  <si>
    <t>Поставщик КП№3</t>
  </si>
  <si>
    <t>Выбранная цена, руб.</t>
  </si>
  <si>
    <t>Начальная (максимальная) цена договора определена в соответствии с ч.2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 
 Начальная (максимальная) цена государственного контракта сформирована на основании коммерческих предложений от потенциальных исполнителей услуг:
В соответствии с п. п. 3.7.1. и 3.9.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были направлены запросы о предоставлении ценовой информации.
Используемый метод: метод сопоставимых рыночных цен (анализ рынка). Расчет произведен по наименьшему ценовому предложению.</t>
  </si>
  <si>
    <t xml:space="preserve">в том числе НДС 22% </t>
  </si>
  <si>
    <t>"____" _______________ 2026г.</t>
  </si>
  <si>
    <t xml:space="preserve">Поставщик КП№4 </t>
  </si>
  <si>
    <t>Поставщик КП№5</t>
  </si>
  <si>
    <t>Поставщик КП№6</t>
  </si>
  <si>
    <t>Поставщик КП№7</t>
  </si>
  <si>
    <t>Поставщик КП№8</t>
  </si>
  <si>
    <t>Поставщик КП№9</t>
  </si>
  <si>
    <t>Поставка электротехнических материалов для Федерального государственного бюджетного образовательного учреждения высшего образования "Государственный университет по землеустройству"</t>
  </si>
  <si>
    <t xml:space="preserve"> Клемма для проводов соединительная двухконтактная Ваги, тип WAGO (Ваго), 100 шт</t>
  </si>
  <si>
    <t xml:space="preserve"> Клемма для проводов соединительная двухконтактная Ваги, тип WAGO (Ваго), 100 шт,ОКПД2:27.33.13.120</t>
  </si>
  <si>
    <t>Ваги клеммы соединительные 3-х контактные 100 шт, ОКПД2:27.33.13.120</t>
  </si>
  <si>
    <t>Ваги клеммы соединительные 3-х контактные 100 шт</t>
  </si>
  <si>
    <t>Стартер для ламп Philips s10 (2шт.)</t>
  </si>
  <si>
    <t>Стартер для ламп Philips s10 (2шт.), ОКПД2:27.40.41.000</t>
  </si>
  <si>
    <t>Лампа светодиодная Gigant G-G13-18-4000K G13 18Вт 4000К Т8 1400Лм</t>
  </si>
  <si>
    <t>ЭРА Светильник SPP-102-0-002-120 под 2 светодиодные лампы  Т8 G13 2x1276 c рассеивателем из поликарбоната</t>
  </si>
  <si>
    <t>Поставщик КП№10</t>
  </si>
  <si>
    <t>Поставщик КП№11</t>
  </si>
  <si>
    <t>Поставщик КП№12</t>
  </si>
  <si>
    <t>Светодиодная панельультратонкая Feron AL2113 встраиваемая Амстронг 36W 4000K белый, драйвер в комплекте</t>
  </si>
  <si>
    <t>Поставщик КП№13</t>
  </si>
  <si>
    <t>Поставщик КП№14</t>
  </si>
  <si>
    <t>Поставщик КП№15</t>
  </si>
  <si>
    <t>Светодиодная лампа E27 LED A60 груша 10Вт 230В 4000К</t>
  </si>
  <si>
    <t>Начальная (максимальная) цена договора рассчитана в валюте – российский рубль и включает в себя все затраты, налоги и прочие сборы, установленные действующим законодательством, которые исполнитель  договора должен оплачивать в соответствии с условиями договора или на иных основаниях. НМЦД рассчитана по наименьшему ценовому предложению и составляет 358 495 (Триста пятьдесят восемь тысяч четыреста девяносто пять) рублей 70 копеек, в том числе НДС 22% - 64 646 (Шестьдесят четыре тысячи шестьсот сорок шесть) рублей 77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</si>
</sst>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</cellStyleXfs>
  <cellXfs count="10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/>
    <xf numFmtId="2" fontId="3" fillId="0" borderId="0" xfId="0" applyNumberFormat="1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Alignment="1"/>
    <xf numFmtId="0" fontId="6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/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4" fontId="3" fillId="2" borderId="19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/>
    </xf>
    <xf numFmtId="0" fontId="3" fillId="2" borderId="15" xfId="0" applyFont="1" applyFill="1" applyBorder="1"/>
    <xf numFmtId="0" fontId="3" fillId="2" borderId="25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/>
    </xf>
    <xf numFmtId="4" fontId="4" fillId="2" borderId="13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 wrapText="1"/>
    </xf>
    <xf numFmtId="4" fontId="3" fillId="2" borderId="21" xfId="0" applyNumberFormat="1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" fontId="3" fillId="2" borderId="21" xfId="0" applyNumberFormat="1" applyFont="1" applyFill="1" applyBorder="1" applyAlignment="1">
      <alignment horizontal="center" vertical="center"/>
    </xf>
    <xf numFmtId="4" fontId="3" fillId="2" borderId="22" xfId="0" applyNumberFormat="1" applyFont="1" applyFill="1" applyBorder="1" applyAlignment="1">
      <alignment horizontal="center"/>
    </xf>
    <xf numFmtId="4" fontId="3" fillId="2" borderId="21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3" fillId="2" borderId="22" xfId="0" applyNumberFormat="1" applyFont="1" applyFill="1" applyBorder="1" applyAlignment="1">
      <alignment horizontal="center" vertical="center"/>
    </xf>
    <xf numFmtId="4" fontId="3" fillId="2" borderId="21" xfId="0" applyNumberFormat="1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4" fontId="10" fillId="2" borderId="9" xfId="0" applyNumberFormat="1" applyFont="1" applyFill="1" applyBorder="1" applyAlignment="1">
      <alignment horizontal="left" vertical="top" wrapText="1"/>
    </xf>
    <xf numFmtId="4" fontId="10" fillId="2" borderId="10" xfId="0" applyNumberFormat="1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top" wrapText="1"/>
    </xf>
    <xf numFmtId="4" fontId="8" fillId="0" borderId="23" xfId="0" applyNumberFormat="1" applyFont="1" applyBorder="1" applyAlignment="1">
      <alignment horizontal="center" vertical="top" wrapText="1"/>
    </xf>
    <xf numFmtId="4" fontId="10" fillId="2" borderId="9" xfId="0" applyNumberFormat="1" applyFont="1" applyFill="1" applyBorder="1" applyAlignment="1">
      <alignment horizontal="center" vertical="top" wrapText="1"/>
    </xf>
    <xf numFmtId="4" fontId="10" fillId="2" borderId="23" xfId="0" applyNumberFormat="1" applyFont="1" applyFill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4" fillId="2" borderId="35" xfId="0" applyFont="1" applyFill="1" applyBorder="1" applyAlignment="1">
      <alignment horizontal="center"/>
    </xf>
    <xf numFmtId="4" fontId="3" fillId="2" borderId="30" xfId="0" applyNumberFormat="1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</cellXfs>
  <cellStyles count="4">
    <cellStyle name="Обычный" xfId="0" builtinId="0"/>
    <cellStyle name="Обычный 2" xfId="3" xr:uid="{14D54A1C-47BE-437A-BD94-C153F249B05A}"/>
    <cellStyle name="Обычный 3" xfId="1" xr:uid="{8C7DDED6-DD5A-4709-BCA3-DB0E17256B4B}"/>
    <cellStyle name="Финансовый 2" xfId="2" xr:uid="{F45109C9-702B-4DEB-9DF4-6F61F34CC4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8"/>
  <sheetViews>
    <sheetView tabSelected="1" view="pageBreakPreview" zoomScale="96" zoomScaleNormal="100" zoomScaleSheetLayoutView="96" workbookViewId="0">
      <selection activeCell="A47" sqref="A47:A50"/>
    </sheetView>
  </sheetViews>
  <sheetFormatPr defaultRowHeight="15.75" x14ac:dyDescent="0.25"/>
  <cols>
    <col min="1" max="1" width="5.5703125" style="1" customWidth="1"/>
    <col min="2" max="2" width="28.85546875" style="1" customWidth="1"/>
    <col min="3" max="5" width="42.5703125" style="1" customWidth="1"/>
    <col min="6" max="9" width="19" style="1" customWidth="1"/>
    <col min="10" max="10" width="14.28515625" style="1" customWidth="1"/>
    <col min="11" max="16384" width="9.140625" style="1"/>
  </cols>
  <sheetData>
    <row r="1" spans="1:10" ht="18.75" x14ac:dyDescent="0.25">
      <c r="D1" s="2"/>
      <c r="E1" s="2"/>
      <c r="F1" s="2"/>
      <c r="G1" s="84"/>
      <c r="H1" s="84"/>
      <c r="I1" s="84"/>
      <c r="J1" s="84"/>
    </row>
    <row r="2" spans="1:10" s="13" customFormat="1" ht="30" customHeight="1" x14ac:dyDescent="0.2">
      <c r="A2" s="99" t="s">
        <v>5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s="13" customFormat="1" ht="42.75" customHeight="1" x14ac:dyDescent="0.2">
      <c r="A3" s="89" t="s">
        <v>4</v>
      </c>
      <c r="B3" s="89"/>
      <c r="C3" s="92" t="s">
        <v>38</v>
      </c>
      <c r="D3" s="93"/>
      <c r="E3" s="93"/>
      <c r="F3" s="93"/>
      <c r="G3" s="93"/>
      <c r="H3" s="93"/>
      <c r="I3" s="93"/>
      <c r="J3" s="93"/>
    </row>
    <row r="4" spans="1:10" s="13" customFormat="1" ht="138.75" customHeight="1" x14ac:dyDescent="0.2">
      <c r="A4" s="85" t="s">
        <v>8</v>
      </c>
      <c r="B4" s="86"/>
      <c r="C4" s="94" t="s">
        <v>29</v>
      </c>
      <c r="D4" s="95"/>
      <c r="E4" s="95"/>
      <c r="F4" s="95"/>
      <c r="G4" s="95"/>
      <c r="H4" s="95"/>
      <c r="I4" s="95"/>
      <c r="J4" s="95"/>
    </row>
    <row r="5" spans="1:10" ht="27.75" customHeight="1" thickBot="1" x14ac:dyDescent="0.3">
      <c r="A5" s="87" t="s">
        <v>6</v>
      </c>
      <c r="B5" s="88"/>
      <c r="C5" s="96" t="s">
        <v>7</v>
      </c>
      <c r="D5" s="97"/>
      <c r="E5" s="97"/>
      <c r="F5" s="97"/>
      <c r="G5" s="97"/>
      <c r="H5" s="97"/>
      <c r="I5" s="97"/>
      <c r="J5" s="98"/>
    </row>
    <row r="6" spans="1:10" ht="30.75" customHeight="1" x14ac:dyDescent="0.25">
      <c r="A6" s="90" t="s">
        <v>11</v>
      </c>
      <c r="B6" s="81" t="s">
        <v>12</v>
      </c>
      <c r="C6" s="81" t="s">
        <v>13</v>
      </c>
      <c r="D6" s="81"/>
      <c r="E6" s="81"/>
      <c r="F6" s="76" t="s">
        <v>28</v>
      </c>
      <c r="G6" s="76" t="s">
        <v>0</v>
      </c>
      <c r="H6" s="76"/>
      <c r="I6" s="76"/>
      <c r="J6" s="79" t="s">
        <v>14</v>
      </c>
    </row>
    <row r="7" spans="1:10" ht="62.25" customHeight="1" thickBot="1" x14ac:dyDescent="0.3">
      <c r="A7" s="91"/>
      <c r="B7" s="82"/>
      <c r="C7" s="37" t="s">
        <v>25</v>
      </c>
      <c r="D7" s="37" t="s">
        <v>26</v>
      </c>
      <c r="E7" s="37" t="s">
        <v>27</v>
      </c>
      <c r="F7" s="83"/>
      <c r="G7" s="41" t="s">
        <v>1</v>
      </c>
      <c r="H7" s="41" t="s">
        <v>2</v>
      </c>
      <c r="I7" s="41" t="s">
        <v>3</v>
      </c>
      <c r="J7" s="80"/>
    </row>
    <row r="8" spans="1:10" ht="39" customHeight="1" x14ac:dyDescent="0.25">
      <c r="A8" s="67">
        <v>1</v>
      </c>
      <c r="B8" s="26" t="s">
        <v>15</v>
      </c>
      <c r="C8" s="70" t="s">
        <v>41</v>
      </c>
      <c r="D8" s="71"/>
      <c r="E8" s="72"/>
      <c r="F8" s="50"/>
      <c r="G8" s="50"/>
      <c r="H8" s="48"/>
      <c r="I8" s="48"/>
      <c r="J8" s="50"/>
    </row>
    <row r="9" spans="1:10" ht="18" customHeight="1" x14ac:dyDescent="0.25">
      <c r="A9" s="68"/>
      <c r="B9" s="18" t="s">
        <v>16</v>
      </c>
      <c r="C9" s="57">
        <v>3</v>
      </c>
      <c r="D9" s="57"/>
      <c r="E9" s="57"/>
      <c r="F9" s="66"/>
      <c r="G9" s="66"/>
      <c r="H9" s="49"/>
      <c r="I9" s="49"/>
      <c r="J9" s="66"/>
    </row>
    <row r="10" spans="1:10" x14ac:dyDescent="0.25">
      <c r="A10" s="68"/>
      <c r="B10" s="18" t="s">
        <v>17</v>
      </c>
      <c r="C10" s="58" t="s">
        <v>42</v>
      </c>
      <c r="D10" s="59"/>
      <c r="E10" s="60"/>
      <c r="F10" s="66"/>
      <c r="G10" s="66"/>
      <c r="H10" s="50"/>
      <c r="I10" s="50"/>
      <c r="J10" s="66"/>
    </row>
    <row r="11" spans="1:10" ht="31.5" x14ac:dyDescent="0.25">
      <c r="A11" s="68"/>
      <c r="B11" s="18" t="s">
        <v>24</v>
      </c>
      <c r="C11" s="19">
        <v>912.24</v>
      </c>
      <c r="D11" s="19">
        <v>926.72</v>
      </c>
      <c r="E11" s="19">
        <v>933.96</v>
      </c>
      <c r="F11" s="19">
        <f>MIN(C11:E11)</f>
        <v>912.24</v>
      </c>
      <c r="G11" s="19">
        <f>ROUND((C11+D11+E11)/3,2)</f>
        <v>924.31</v>
      </c>
      <c r="H11" s="19">
        <f>SQRT(((SUM((POWER(C11-G11,2)),(POWER(D11-G11,2)),(POWER(E11-G11,2)))))/(3-1))</f>
        <v>11.059283430674897</v>
      </c>
      <c r="I11" s="19">
        <f>H11/G11*100</f>
        <v>1.1964907261281279</v>
      </c>
      <c r="J11" s="19">
        <f>F11</f>
        <v>912.24</v>
      </c>
    </row>
    <row r="12" spans="1:10" ht="17.25" customHeight="1" thickBot="1" x14ac:dyDescent="0.3">
      <c r="A12" s="69"/>
      <c r="B12" s="20" t="s">
        <v>18</v>
      </c>
      <c r="C12" s="21"/>
      <c r="D12" s="21"/>
      <c r="E12" s="21"/>
      <c r="F12" s="22"/>
      <c r="G12" s="22"/>
      <c r="H12" s="22"/>
      <c r="I12" s="22"/>
      <c r="J12" s="23">
        <f>J11*C9</f>
        <v>2736.7200000000003</v>
      </c>
    </row>
    <row r="13" spans="1:10" ht="39" customHeight="1" x14ac:dyDescent="0.25">
      <c r="A13" s="74">
        <v>2</v>
      </c>
      <c r="B13" s="17" t="s">
        <v>15</v>
      </c>
      <c r="C13" s="54" t="s">
        <v>40</v>
      </c>
      <c r="D13" s="55"/>
      <c r="E13" s="56"/>
      <c r="F13" s="73"/>
      <c r="G13" s="73"/>
      <c r="H13" s="48"/>
      <c r="I13" s="48"/>
      <c r="J13" s="73"/>
    </row>
    <row r="14" spans="1:10" ht="18" customHeight="1" x14ac:dyDescent="0.25">
      <c r="A14" s="68"/>
      <c r="B14" s="18" t="s">
        <v>16</v>
      </c>
      <c r="C14" s="57">
        <v>3</v>
      </c>
      <c r="D14" s="57"/>
      <c r="E14" s="57"/>
      <c r="F14" s="66"/>
      <c r="G14" s="66"/>
      <c r="H14" s="49"/>
      <c r="I14" s="49"/>
      <c r="J14" s="66"/>
    </row>
    <row r="15" spans="1:10" x14ac:dyDescent="0.25">
      <c r="A15" s="68"/>
      <c r="B15" s="18" t="s">
        <v>17</v>
      </c>
      <c r="C15" s="58" t="s">
        <v>39</v>
      </c>
      <c r="D15" s="59"/>
      <c r="E15" s="60"/>
      <c r="F15" s="66"/>
      <c r="G15" s="66"/>
      <c r="H15" s="50"/>
      <c r="I15" s="50"/>
      <c r="J15" s="66"/>
    </row>
    <row r="16" spans="1:10" ht="31.5" x14ac:dyDescent="0.25">
      <c r="A16" s="68"/>
      <c r="B16" s="18" t="s">
        <v>24</v>
      </c>
      <c r="C16" s="19">
        <v>662.76</v>
      </c>
      <c r="D16" s="19">
        <v>673.28</v>
      </c>
      <c r="E16" s="19">
        <v>678.54</v>
      </c>
      <c r="F16" s="19">
        <f>MIN(C16:E16)</f>
        <v>662.76</v>
      </c>
      <c r="G16" s="19">
        <f>ROUND((C16+D16+E16)/3,2)</f>
        <v>671.53</v>
      </c>
      <c r="H16" s="19">
        <f>SQRT(((SUM((POWER(C16-G16,2)),(POWER(D16-G16,2)),(POWER(E16-G16,2)))))/(3-1))</f>
        <v>8.0347837556464317</v>
      </c>
      <c r="I16" s="19">
        <f>H16/G16*100</f>
        <v>1.1964891748166773</v>
      </c>
      <c r="J16" s="19">
        <f>F16</f>
        <v>662.76</v>
      </c>
    </row>
    <row r="17" spans="1:10" ht="17.25" customHeight="1" thickBot="1" x14ac:dyDescent="0.3">
      <c r="A17" s="69"/>
      <c r="B17" s="20" t="s">
        <v>18</v>
      </c>
      <c r="C17" s="21"/>
      <c r="D17" s="21"/>
      <c r="E17" s="21"/>
      <c r="F17" s="22"/>
      <c r="G17" s="22"/>
      <c r="H17" s="22"/>
      <c r="I17" s="22"/>
      <c r="J17" s="23">
        <f>J16*C14</f>
        <v>1988.28</v>
      </c>
    </row>
    <row r="18" spans="1:10" ht="39" customHeight="1" x14ac:dyDescent="0.25">
      <c r="A18" s="74">
        <v>3</v>
      </c>
      <c r="B18" s="17" t="s">
        <v>15</v>
      </c>
      <c r="C18" s="54" t="s">
        <v>44</v>
      </c>
      <c r="D18" s="55"/>
      <c r="E18" s="56"/>
      <c r="F18" s="73"/>
      <c r="G18" s="73"/>
      <c r="H18" s="48"/>
      <c r="I18" s="48"/>
      <c r="J18" s="73"/>
    </row>
    <row r="19" spans="1:10" ht="18" customHeight="1" x14ac:dyDescent="0.25">
      <c r="A19" s="68"/>
      <c r="B19" s="18" t="s">
        <v>16</v>
      </c>
      <c r="C19" s="57">
        <v>15</v>
      </c>
      <c r="D19" s="57"/>
      <c r="E19" s="57"/>
      <c r="F19" s="66"/>
      <c r="G19" s="66"/>
      <c r="H19" s="49"/>
      <c r="I19" s="49"/>
      <c r="J19" s="66"/>
    </row>
    <row r="20" spans="1:10" x14ac:dyDescent="0.25">
      <c r="A20" s="68"/>
      <c r="B20" s="18" t="s">
        <v>17</v>
      </c>
      <c r="C20" s="58" t="s">
        <v>43</v>
      </c>
      <c r="D20" s="59"/>
      <c r="E20" s="60"/>
      <c r="F20" s="66"/>
      <c r="G20" s="66"/>
      <c r="H20" s="50"/>
      <c r="I20" s="50"/>
      <c r="J20" s="66"/>
    </row>
    <row r="21" spans="1:10" ht="31.5" x14ac:dyDescent="0.25">
      <c r="A21" s="68"/>
      <c r="B21" s="18" t="s">
        <v>24</v>
      </c>
      <c r="C21" s="19">
        <v>331.38</v>
      </c>
      <c r="D21" s="19">
        <v>336.64</v>
      </c>
      <c r="E21" s="19">
        <v>339.27</v>
      </c>
      <c r="F21" s="19">
        <f>MIN(C21:E21)</f>
        <v>331.38</v>
      </c>
      <c r="G21" s="19">
        <f>ROUND((C21+D21+E21)/3,2)</f>
        <v>335.76</v>
      </c>
      <c r="H21" s="19">
        <f>SQRT(((SUM((POWER(C21-G21,2)),(POWER(D21-G21,2)),(POWER(E21-G21,2)))))/(3-1))</f>
        <v>4.0173934335586239</v>
      </c>
      <c r="I21" s="19">
        <f>H21/G21*100</f>
        <v>1.19650745578944</v>
      </c>
      <c r="J21" s="19">
        <f>F21</f>
        <v>331.38</v>
      </c>
    </row>
    <row r="22" spans="1:10" ht="17.25" customHeight="1" thickBot="1" x14ac:dyDescent="0.3">
      <c r="A22" s="69"/>
      <c r="B22" s="20" t="s">
        <v>18</v>
      </c>
      <c r="C22" s="21"/>
      <c r="D22" s="21"/>
      <c r="E22" s="21"/>
      <c r="F22" s="22"/>
      <c r="G22" s="22"/>
      <c r="H22" s="22"/>
      <c r="I22" s="22"/>
      <c r="J22" s="23">
        <f>J21*C19</f>
        <v>4970.7</v>
      </c>
    </row>
    <row r="23" spans="1:10" ht="17.25" customHeight="1" thickBot="1" x14ac:dyDescent="0.3">
      <c r="A23" s="43"/>
      <c r="B23" s="44"/>
      <c r="C23" s="45" t="s">
        <v>32</v>
      </c>
      <c r="D23" s="102" t="s">
        <v>33</v>
      </c>
      <c r="E23" s="104" t="s">
        <v>34</v>
      </c>
      <c r="F23" s="103"/>
      <c r="G23" s="42"/>
      <c r="H23" s="48"/>
      <c r="I23" s="48"/>
      <c r="J23" s="47"/>
    </row>
    <row r="24" spans="1:10" ht="39" customHeight="1" x14ac:dyDescent="0.25">
      <c r="A24" s="67">
        <v>4</v>
      </c>
      <c r="B24" s="26" t="s">
        <v>15</v>
      </c>
      <c r="C24" s="70" t="s">
        <v>45</v>
      </c>
      <c r="D24" s="71"/>
      <c r="E24" s="72"/>
      <c r="F24" s="50"/>
      <c r="G24" s="50"/>
      <c r="H24" s="49"/>
      <c r="I24" s="49"/>
      <c r="J24" s="50"/>
    </row>
    <row r="25" spans="1:10" ht="18" customHeight="1" x14ac:dyDescent="0.25">
      <c r="A25" s="68"/>
      <c r="B25" s="18" t="s">
        <v>16</v>
      </c>
      <c r="C25" s="57">
        <v>200</v>
      </c>
      <c r="D25" s="57"/>
      <c r="E25" s="57"/>
      <c r="F25" s="66"/>
      <c r="G25" s="66"/>
      <c r="H25" s="49"/>
      <c r="I25" s="49"/>
      <c r="J25" s="66"/>
    </row>
    <row r="26" spans="1:10" x14ac:dyDescent="0.25">
      <c r="A26" s="68"/>
      <c r="B26" s="18" t="s">
        <v>17</v>
      </c>
      <c r="C26" s="58" t="s">
        <v>45</v>
      </c>
      <c r="D26" s="59"/>
      <c r="E26" s="60"/>
      <c r="F26" s="66"/>
      <c r="G26" s="66"/>
      <c r="H26" s="50"/>
      <c r="I26" s="50"/>
      <c r="J26" s="66"/>
    </row>
    <row r="27" spans="1:10" ht="31.5" x14ac:dyDescent="0.25">
      <c r="A27" s="68"/>
      <c r="B27" s="18" t="s">
        <v>24</v>
      </c>
      <c r="C27" s="19">
        <v>194</v>
      </c>
      <c r="D27" s="19">
        <v>212</v>
      </c>
      <c r="E27" s="19">
        <v>207.08</v>
      </c>
      <c r="F27" s="19">
        <f>MIN(C27:E27)</f>
        <v>194</v>
      </c>
      <c r="G27" s="19">
        <f>ROUND((C27+D27+E27)/3,2)</f>
        <v>204.36</v>
      </c>
      <c r="H27" s="19">
        <f>SQRT(((SUM((POWER(C27-G27,2)),(POWER(D27-G27,2)),(POWER(E27-G27,2)))))/(3-1))</f>
        <v>9.3031607532064076</v>
      </c>
      <c r="I27" s="19">
        <f>H27/G27*100</f>
        <v>4.5523393781593295</v>
      </c>
      <c r="J27" s="19">
        <f>F27</f>
        <v>194</v>
      </c>
    </row>
    <row r="28" spans="1:10" ht="17.25" customHeight="1" thickBot="1" x14ac:dyDescent="0.3">
      <c r="A28" s="69"/>
      <c r="B28" s="20" t="s">
        <v>18</v>
      </c>
      <c r="C28" s="21"/>
      <c r="D28" s="21"/>
      <c r="E28" s="21"/>
      <c r="F28" s="22"/>
      <c r="G28" s="22"/>
      <c r="H28" s="22"/>
      <c r="I28" s="22"/>
      <c r="J28" s="23">
        <f>J27*C25</f>
        <v>38800</v>
      </c>
    </row>
    <row r="29" spans="1:10" ht="17.25" customHeight="1" thickBot="1" x14ac:dyDescent="0.3">
      <c r="A29" s="61">
        <v>5</v>
      </c>
      <c r="B29" s="100" t="s">
        <v>15</v>
      </c>
      <c r="C29" s="45" t="s">
        <v>35</v>
      </c>
      <c r="D29" s="45" t="s">
        <v>36</v>
      </c>
      <c r="E29" s="46" t="s">
        <v>37</v>
      </c>
      <c r="F29" s="48"/>
      <c r="G29" s="48"/>
      <c r="H29" s="48"/>
      <c r="I29" s="48"/>
      <c r="J29" s="51"/>
    </row>
    <row r="30" spans="1:10" ht="39" customHeight="1" x14ac:dyDescent="0.25">
      <c r="A30" s="62"/>
      <c r="B30" s="101"/>
      <c r="C30" s="54" t="s">
        <v>46</v>
      </c>
      <c r="D30" s="55"/>
      <c r="E30" s="56"/>
      <c r="F30" s="49"/>
      <c r="G30" s="49"/>
      <c r="H30" s="49"/>
      <c r="I30" s="49"/>
      <c r="J30" s="52"/>
    </row>
    <row r="31" spans="1:10" ht="18" customHeight="1" x14ac:dyDescent="0.25">
      <c r="A31" s="62"/>
      <c r="B31" s="18" t="s">
        <v>16</v>
      </c>
      <c r="C31" s="57">
        <v>100</v>
      </c>
      <c r="D31" s="57"/>
      <c r="E31" s="57"/>
      <c r="F31" s="49"/>
      <c r="G31" s="49"/>
      <c r="H31" s="49"/>
      <c r="I31" s="49"/>
      <c r="J31" s="52"/>
    </row>
    <row r="32" spans="1:10" x14ac:dyDescent="0.25">
      <c r="A32" s="62"/>
      <c r="B32" s="18" t="s">
        <v>17</v>
      </c>
      <c r="C32" s="58" t="s">
        <v>46</v>
      </c>
      <c r="D32" s="59"/>
      <c r="E32" s="60"/>
      <c r="F32" s="50"/>
      <c r="G32" s="50"/>
      <c r="H32" s="50"/>
      <c r="I32" s="50"/>
      <c r="J32" s="53"/>
    </row>
    <row r="33" spans="1:10" ht="31.5" x14ac:dyDescent="0.25">
      <c r="A33" s="62"/>
      <c r="B33" s="18" t="s">
        <v>24</v>
      </c>
      <c r="C33" s="19">
        <v>989</v>
      </c>
      <c r="D33" s="19">
        <v>1017.11</v>
      </c>
      <c r="E33" s="19">
        <v>1108</v>
      </c>
      <c r="F33" s="19">
        <f>MIN(C33:E33)</f>
        <v>989</v>
      </c>
      <c r="G33" s="19">
        <f>ROUND((C33+D33+E33)/3,2)</f>
        <v>1038.04</v>
      </c>
      <c r="H33" s="19">
        <f>SQRT(((SUM((POWER(C33-G33,2)),(POWER(D33-G33,2)),(POWER(E33-G33,2)))))/(3-1))</f>
        <v>62.198826757423646</v>
      </c>
      <c r="I33" s="19">
        <f>H33/G33*100</f>
        <v>5.9919489381356836</v>
      </c>
      <c r="J33" s="19">
        <f>F33</f>
        <v>989</v>
      </c>
    </row>
    <row r="34" spans="1:10" ht="17.25" customHeight="1" thickBot="1" x14ac:dyDescent="0.3">
      <c r="A34" s="63"/>
      <c r="B34" s="20" t="s">
        <v>18</v>
      </c>
      <c r="C34" s="21"/>
      <c r="D34" s="21"/>
      <c r="E34" s="21"/>
      <c r="F34" s="22"/>
      <c r="G34" s="22"/>
      <c r="H34" s="22"/>
      <c r="I34" s="22"/>
      <c r="J34" s="23">
        <f>J33*C31</f>
        <v>98900</v>
      </c>
    </row>
    <row r="35" spans="1:10" ht="17.25" customHeight="1" thickBot="1" x14ac:dyDescent="0.3">
      <c r="A35" s="61">
        <v>6</v>
      </c>
      <c r="B35" s="64" t="s">
        <v>15</v>
      </c>
      <c r="C35" s="45" t="s">
        <v>47</v>
      </c>
      <c r="D35" s="45" t="s">
        <v>48</v>
      </c>
      <c r="E35" s="46" t="s">
        <v>49</v>
      </c>
      <c r="F35" s="48"/>
      <c r="G35" s="48"/>
      <c r="H35" s="48"/>
      <c r="I35" s="48"/>
      <c r="J35" s="51"/>
    </row>
    <row r="36" spans="1:10" ht="39" customHeight="1" x14ac:dyDescent="0.25">
      <c r="A36" s="62"/>
      <c r="B36" s="65"/>
      <c r="C36" s="54" t="s">
        <v>50</v>
      </c>
      <c r="D36" s="55"/>
      <c r="E36" s="56"/>
      <c r="F36" s="49"/>
      <c r="G36" s="49"/>
      <c r="H36" s="49"/>
      <c r="I36" s="49"/>
      <c r="J36" s="52"/>
    </row>
    <row r="37" spans="1:10" ht="18" customHeight="1" x14ac:dyDescent="0.25">
      <c r="A37" s="62"/>
      <c r="B37" s="18" t="s">
        <v>16</v>
      </c>
      <c r="C37" s="57">
        <v>100</v>
      </c>
      <c r="D37" s="57"/>
      <c r="E37" s="57"/>
      <c r="F37" s="49"/>
      <c r="G37" s="49"/>
      <c r="H37" s="49"/>
      <c r="I37" s="49"/>
      <c r="J37" s="52"/>
    </row>
    <row r="38" spans="1:10" x14ac:dyDescent="0.25">
      <c r="A38" s="62"/>
      <c r="B38" s="18" t="s">
        <v>17</v>
      </c>
      <c r="C38" s="58" t="s">
        <v>50</v>
      </c>
      <c r="D38" s="59"/>
      <c r="E38" s="60"/>
      <c r="F38" s="50"/>
      <c r="G38" s="50"/>
      <c r="H38" s="50"/>
      <c r="I38" s="50"/>
      <c r="J38" s="53"/>
    </row>
    <row r="39" spans="1:10" ht="31.5" x14ac:dyDescent="0.25">
      <c r="A39" s="62"/>
      <c r="B39" s="18" t="s">
        <v>24</v>
      </c>
      <c r="C39" s="19">
        <v>2062</v>
      </c>
      <c r="D39" s="19">
        <v>2265</v>
      </c>
      <c r="E39" s="19">
        <v>2265</v>
      </c>
      <c r="F39" s="19">
        <f>MIN(C39:E39)</f>
        <v>2062</v>
      </c>
      <c r="G39" s="19">
        <f>ROUND((C39+D39+E39)/3,2)</f>
        <v>2197.33</v>
      </c>
      <c r="H39" s="19">
        <f>SQRT(((SUM((POWER(C39-G39,2)),(POWER(D39-G39,2)),(POWER(E39-G39,2)))))/(3-1))</f>
        <v>117.20210471659628</v>
      </c>
      <c r="I39" s="19">
        <f>H39/G39*100</f>
        <v>5.333841740503078</v>
      </c>
      <c r="J39" s="19">
        <f>F39</f>
        <v>2062</v>
      </c>
    </row>
    <row r="40" spans="1:10" ht="17.25" customHeight="1" thickBot="1" x14ac:dyDescent="0.3">
      <c r="A40" s="63"/>
      <c r="B40" s="20" t="s">
        <v>18</v>
      </c>
      <c r="C40" s="21"/>
      <c r="D40" s="21"/>
      <c r="E40" s="21"/>
      <c r="F40" s="22"/>
      <c r="G40" s="22"/>
      <c r="H40" s="22"/>
      <c r="I40" s="22"/>
      <c r="J40" s="23">
        <f>J39*C37</f>
        <v>206200</v>
      </c>
    </row>
    <row r="41" spans="1:10" ht="17.25" customHeight="1" thickBot="1" x14ac:dyDescent="0.3">
      <c r="A41" s="61">
        <v>7</v>
      </c>
      <c r="B41" s="64" t="s">
        <v>15</v>
      </c>
      <c r="C41" s="45" t="s">
        <v>51</v>
      </c>
      <c r="D41" s="45" t="s">
        <v>52</v>
      </c>
      <c r="E41" s="46" t="s">
        <v>53</v>
      </c>
      <c r="F41" s="48"/>
      <c r="G41" s="48"/>
      <c r="H41" s="48"/>
      <c r="I41" s="48"/>
      <c r="J41" s="51"/>
    </row>
    <row r="42" spans="1:10" ht="39" customHeight="1" x14ac:dyDescent="0.25">
      <c r="A42" s="62"/>
      <c r="B42" s="65"/>
      <c r="C42" s="54" t="s">
        <v>54</v>
      </c>
      <c r="D42" s="55"/>
      <c r="E42" s="56"/>
      <c r="F42" s="49"/>
      <c r="G42" s="49"/>
      <c r="H42" s="49"/>
      <c r="I42" s="49"/>
      <c r="J42" s="52"/>
    </row>
    <row r="43" spans="1:10" ht="18" customHeight="1" x14ac:dyDescent="0.25">
      <c r="A43" s="62"/>
      <c r="B43" s="18" t="s">
        <v>16</v>
      </c>
      <c r="C43" s="57">
        <v>100</v>
      </c>
      <c r="D43" s="57"/>
      <c r="E43" s="57"/>
      <c r="F43" s="49"/>
      <c r="G43" s="49"/>
      <c r="H43" s="49"/>
      <c r="I43" s="49"/>
      <c r="J43" s="52"/>
    </row>
    <row r="44" spans="1:10" x14ac:dyDescent="0.25">
      <c r="A44" s="62"/>
      <c r="B44" s="18" t="s">
        <v>17</v>
      </c>
      <c r="C44" s="58" t="s">
        <v>54</v>
      </c>
      <c r="D44" s="59"/>
      <c r="E44" s="60"/>
      <c r="F44" s="50"/>
      <c r="G44" s="50"/>
      <c r="H44" s="50"/>
      <c r="I44" s="50"/>
      <c r="J44" s="53"/>
    </row>
    <row r="45" spans="1:10" ht="31.5" x14ac:dyDescent="0.25">
      <c r="A45" s="62"/>
      <c r="B45" s="18" t="s">
        <v>24</v>
      </c>
      <c r="C45" s="19">
        <v>49</v>
      </c>
      <c r="D45" s="19">
        <v>52.29</v>
      </c>
      <c r="E45" s="19">
        <v>50.87</v>
      </c>
      <c r="F45" s="19">
        <f>MIN(C45:E45)</f>
        <v>49</v>
      </c>
      <c r="G45" s="19">
        <f>ROUND((C45+D45+E45)/3,2)</f>
        <v>50.72</v>
      </c>
      <c r="H45" s="19">
        <f>SQRT(((SUM((POWER(C45-G45,2)),(POWER(D45-G45,2)),(POWER(E45-G45,2)))))/(3-1))</f>
        <v>1.650121207669303</v>
      </c>
      <c r="I45" s="19">
        <f>H45/G45*100</f>
        <v>3.2533935482438943</v>
      </c>
      <c r="J45" s="19">
        <f>F45</f>
        <v>49</v>
      </c>
    </row>
    <row r="46" spans="1:10" ht="17.25" customHeight="1" thickBot="1" x14ac:dyDescent="0.3">
      <c r="A46" s="63"/>
      <c r="B46" s="20" t="s">
        <v>18</v>
      </c>
      <c r="C46" s="21"/>
      <c r="D46" s="21"/>
      <c r="E46" s="21"/>
      <c r="F46" s="22"/>
      <c r="G46" s="22"/>
      <c r="H46" s="22"/>
      <c r="I46" s="22"/>
      <c r="J46" s="23">
        <f>J45*C43</f>
        <v>4900</v>
      </c>
    </row>
    <row r="47" spans="1:10" ht="17.25" customHeight="1" x14ac:dyDescent="0.25">
      <c r="A47" s="74"/>
      <c r="B47" s="17" t="s">
        <v>19</v>
      </c>
      <c r="C47" s="24">
        <v>0</v>
      </c>
      <c r="D47" s="24">
        <v>0</v>
      </c>
      <c r="E47" s="24">
        <v>0</v>
      </c>
      <c r="F47" s="24">
        <v>0</v>
      </c>
      <c r="G47" s="24"/>
      <c r="H47" s="24"/>
      <c r="I47" s="24"/>
      <c r="J47" s="25">
        <v>0</v>
      </c>
    </row>
    <row r="48" spans="1:10" x14ac:dyDescent="0.25">
      <c r="A48" s="62"/>
      <c r="B48" s="18" t="s">
        <v>20</v>
      </c>
      <c r="C48" s="19">
        <v>0</v>
      </c>
      <c r="D48" s="19">
        <v>0</v>
      </c>
      <c r="E48" s="19">
        <v>0</v>
      </c>
      <c r="F48" s="19">
        <v>0</v>
      </c>
      <c r="G48" s="19"/>
      <c r="H48" s="19"/>
      <c r="I48" s="19"/>
      <c r="J48" s="19">
        <v>0</v>
      </c>
    </row>
    <row r="49" spans="1:10" x14ac:dyDescent="0.25">
      <c r="A49" s="62"/>
      <c r="B49" s="26" t="s">
        <v>21</v>
      </c>
      <c r="C49" s="27">
        <v>0</v>
      </c>
      <c r="D49" s="27">
        <v>0</v>
      </c>
      <c r="E49" s="27">
        <v>0</v>
      </c>
      <c r="F49" s="27">
        <v>0</v>
      </c>
      <c r="G49" s="27"/>
      <c r="H49" s="27"/>
      <c r="I49" s="27"/>
      <c r="J49" s="27">
        <v>0</v>
      </c>
    </row>
    <row r="50" spans="1:10" ht="16.5" thickBot="1" x14ac:dyDescent="0.3">
      <c r="A50" s="69"/>
      <c r="B50" s="28" t="s">
        <v>22</v>
      </c>
      <c r="C50" s="29">
        <v>0</v>
      </c>
      <c r="D50" s="29">
        <v>0</v>
      </c>
      <c r="E50" s="29">
        <v>0</v>
      </c>
      <c r="F50" s="29">
        <v>0</v>
      </c>
      <c r="G50" s="29"/>
      <c r="H50" s="29"/>
      <c r="I50" s="29"/>
      <c r="J50" s="29">
        <v>0</v>
      </c>
    </row>
    <row r="51" spans="1:10" x14ac:dyDescent="0.25">
      <c r="A51" s="30"/>
      <c r="B51" s="39" t="s">
        <v>23</v>
      </c>
      <c r="C51" s="31"/>
      <c r="D51" s="31"/>
      <c r="E51" s="31"/>
      <c r="F51" s="32"/>
      <c r="G51" s="33"/>
      <c r="H51" s="33"/>
      <c r="I51" s="33"/>
      <c r="J51" s="40">
        <f>J12+J17+J22+J28+J34+J40+J46</f>
        <v>358495.7</v>
      </c>
    </row>
    <row r="52" spans="1:10" s="3" customFormat="1" ht="16.5" customHeight="1" thickBot="1" x14ac:dyDescent="0.3">
      <c r="A52" s="34"/>
      <c r="B52" s="35" t="s">
        <v>30</v>
      </c>
      <c r="C52" s="16"/>
      <c r="D52" s="16"/>
      <c r="E52" s="16"/>
      <c r="F52" s="77"/>
      <c r="G52" s="78"/>
      <c r="H52" s="38"/>
      <c r="I52" s="38"/>
      <c r="J52" s="36">
        <f>J51*22/122</f>
        <v>64646.765573770492</v>
      </c>
    </row>
    <row r="53" spans="1:10" s="11" customFormat="1" ht="78" customHeight="1" x14ac:dyDescent="0.25">
      <c r="A53" s="75" t="s">
        <v>55</v>
      </c>
      <c r="B53" s="75"/>
      <c r="C53" s="75"/>
      <c r="D53" s="75"/>
      <c r="E53" s="75"/>
      <c r="F53" s="75"/>
      <c r="G53" s="75"/>
      <c r="H53" s="75"/>
      <c r="I53" s="75"/>
      <c r="J53" s="75"/>
    </row>
    <row r="55" spans="1:10" ht="18.75" x14ac:dyDescent="0.3">
      <c r="B55" s="6" t="s">
        <v>9</v>
      </c>
      <c r="E55" s="1" t="s">
        <v>10</v>
      </c>
    </row>
    <row r="56" spans="1:10" s="7" customFormat="1" ht="21.75" customHeight="1" x14ac:dyDescent="0.3">
      <c r="A56" s="14"/>
      <c r="B56" s="14" t="s">
        <v>31</v>
      </c>
      <c r="C56" s="14"/>
      <c r="D56" s="14"/>
      <c r="E56" s="14"/>
      <c r="F56" s="9"/>
      <c r="G56" s="9"/>
      <c r="H56" s="9"/>
      <c r="I56" s="9"/>
      <c r="J56" s="15"/>
    </row>
    <row r="57" spans="1:10" ht="25.5" customHeight="1" x14ac:dyDescent="0.25">
      <c r="B57" s="8"/>
      <c r="C57" s="8"/>
      <c r="D57" s="8"/>
      <c r="E57" s="8"/>
      <c r="F57" s="8"/>
      <c r="J57" s="3"/>
    </row>
    <row r="58" spans="1:10" ht="15" customHeight="1" x14ac:dyDescent="0.25">
      <c r="J58" s="3"/>
    </row>
    <row r="59" spans="1:10" s="6" customFormat="1" ht="18.75" customHeight="1" x14ac:dyDescent="0.3">
      <c r="A59" s="14"/>
      <c r="B59" s="14"/>
      <c r="C59" s="14"/>
      <c r="D59" s="14"/>
      <c r="E59" s="14"/>
      <c r="F59" s="10"/>
      <c r="G59" s="10"/>
      <c r="H59" s="10"/>
      <c r="I59" s="10"/>
      <c r="J59" s="15"/>
    </row>
    <row r="60" spans="1:10" s="6" customFormat="1" ht="18.75" x14ac:dyDescent="0.3">
      <c r="A60" s="12"/>
      <c r="B60" s="12"/>
      <c r="C60" s="12"/>
      <c r="D60" s="12"/>
      <c r="E60" s="12"/>
      <c r="F60" s="10"/>
      <c r="G60" s="10"/>
      <c r="H60" s="10"/>
      <c r="I60" s="10"/>
      <c r="J60" s="10"/>
    </row>
    <row r="61" spans="1:10" ht="18" customHeight="1" x14ac:dyDescent="0.25"/>
    <row r="66" ht="22.5" customHeight="1" x14ac:dyDescent="0.25"/>
    <row r="67" ht="12.75" customHeight="1" x14ac:dyDescent="0.25"/>
    <row r="73" ht="12.75" customHeight="1" x14ac:dyDescent="0.25"/>
    <row r="75" ht="16.5" customHeight="1" x14ac:dyDescent="0.25"/>
    <row r="76" ht="22.5" customHeight="1" x14ac:dyDescent="0.25"/>
    <row r="77" ht="16.5" customHeight="1" x14ac:dyDescent="0.25"/>
    <row r="81" ht="22.5" customHeight="1" x14ac:dyDescent="0.25"/>
    <row r="82" ht="49.5" customHeight="1" x14ac:dyDescent="0.25"/>
    <row r="86" ht="22.5" customHeight="1" x14ac:dyDescent="0.25"/>
    <row r="87" ht="29.25" customHeight="1" x14ac:dyDescent="0.25"/>
    <row r="92" ht="22.5" customHeight="1" x14ac:dyDescent="0.25"/>
    <row r="96" ht="22.5" customHeight="1" x14ac:dyDescent="0.25"/>
    <row r="97" spans="11:13" ht="22.5" customHeight="1" x14ac:dyDescent="0.25"/>
    <row r="98" spans="11:13" ht="12.75" customHeight="1" x14ac:dyDescent="0.25"/>
    <row r="101" spans="11:13" ht="22.5" customHeight="1" x14ac:dyDescent="0.25"/>
    <row r="102" spans="11:13" ht="12.75" customHeight="1" x14ac:dyDescent="0.25">
      <c r="K102" s="4"/>
      <c r="L102" s="5"/>
      <c r="M102" s="4"/>
    </row>
    <row r="103" spans="11:13" x14ac:dyDescent="0.25">
      <c r="K103" s="4"/>
      <c r="L103" s="5"/>
      <c r="M103" s="4"/>
    </row>
    <row r="104" spans="11:13" x14ac:dyDescent="0.25">
      <c r="K104" s="4"/>
      <c r="L104" s="5"/>
      <c r="M104" s="4"/>
    </row>
    <row r="105" spans="11:13" x14ac:dyDescent="0.25">
      <c r="K105" s="4"/>
      <c r="L105" s="5"/>
      <c r="M105" s="4"/>
    </row>
    <row r="106" spans="11:13" x14ac:dyDescent="0.25">
      <c r="K106" s="4"/>
      <c r="L106" s="5"/>
      <c r="M106" s="4"/>
    </row>
    <row r="107" spans="11:13" ht="22.5" customHeight="1" x14ac:dyDescent="0.25">
      <c r="K107" s="4"/>
      <c r="L107" s="5"/>
      <c r="M107" s="4"/>
    </row>
    <row r="108" spans="11:13" x14ac:dyDescent="0.25">
      <c r="K108" s="4"/>
      <c r="L108" s="5"/>
      <c r="M108" s="4"/>
    </row>
    <row r="109" spans="11:13" x14ac:dyDescent="0.25">
      <c r="K109" s="4"/>
      <c r="L109" s="5"/>
      <c r="M109" s="4"/>
    </row>
    <row r="110" spans="11:13" x14ac:dyDescent="0.25">
      <c r="K110" s="4"/>
      <c r="L110" s="5"/>
      <c r="M110" s="4"/>
    </row>
    <row r="111" spans="11:13" ht="22.5" customHeight="1" x14ac:dyDescent="0.25">
      <c r="K111" s="4"/>
      <c r="L111" s="5"/>
      <c r="M111" s="4"/>
    </row>
    <row r="112" spans="11:13" ht="50.25" customHeight="1" x14ac:dyDescent="0.25">
      <c r="K112" s="4"/>
      <c r="L112" s="5"/>
      <c r="M112" s="4"/>
    </row>
    <row r="113" spans="11:13" x14ac:dyDescent="0.25">
      <c r="K113" s="4"/>
      <c r="L113" s="5"/>
      <c r="M113" s="4"/>
    </row>
    <row r="114" spans="11:13" x14ac:dyDescent="0.25">
      <c r="K114" s="4"/>
      <c r="L114" s="5"/>
      <c r="M114" s="4"/>
    </row>
    <row r="115" spans="11:13" x14ac:dyDescent="0.25">
      <c r="K115" s="4"/>
      <c r="L115" s="5"/>
      <c r="M115" s="4"/>
    </row>
    <row r="116" spans="11:13" ht="22.5" customHeight="1" x14ac:dyDescent="0.25">
      <c r="K116" s="4"/>
      <c r="L116" s="5"/>
      <c r="M116" s="4"/>
    </row>
    <row r="117" spans="11:13" x14ac:dyDescent="0.25">
      <c r="K117" s="4"/>
      <c r="L117" s="5"/>
      <c r="M117" s="4"/>
    </row>
    <row r="118" spans="11:13" x14ac:dyDescent="0.25">
      <c r="K118" s="4"/>
      <c r="L118" s="5"/>
      <c r="M118" s="4"/>
    </row>
    <row r="119" spans="11:13" x14ac:dyDescent="0.25">
      <c r="K119" s="4"/>
      <c r="L119" s="5"/>
      <c r="M119" s="4"/>
    </row>
    <row r="120" spans="11:13" x14ac:dyDescent="0.25">
      <c r="K120" s="4"/>
      <c r="L120" s="5"/>
      <c r="M120" s="4"/>
    </row>
    <row r="121" spans="11:13" ht="22.5" customHeight="1" x14ac:dyDescent="0.25">
      <c r="K121" s="4"/>
      <c r="L121" s="5"/>
      <c r="M121" s="4"/>
    </row>
    <row r="122" spans="11:13" x14ac:dyDescent="0.25">
      <c r="K122" s="4"/>
      <c r="L122" s="5"/>
      <c r="M122" s="4"/>
    </row>
    <row r="123" spans="11:13" x14ac:dyDescent="0.25">
      <c r="K123" s="4"/>
      <c r="L123" s="5"/>
      <c r="M123" s="4"/>
    </row>
    <row r="124" spans="11:13" x14ac:dyDescent="0.25">
      <c r="K124" s="4"/>
      <c r="L124" s="5"/>
      <c r="M124" s="4"/>
    </row>
    <row r="125" spans="11:13" x14ac:dyDescent="0.25">
      <c r="K125" s="4"/>
      <c r="L125" s="5"/>
      <c r="M125" s="4"/>
    </row>
    <row r="126" spans="11:13" ht="22.5" customHeight="1" x14ac:dyDescent="0.25"/>
    <row r="127" spans="11:13" ht="130.5" customHeight="1" x14ac:dyDescent="0.25"/>
    <row r="131" ht="14.25" customHeight="1" x14ac:dyDescent="0.25"/>
    <row r="132" ht="27" customHeight="1" x14ac:dyDescent="0.25"/>
    <row r="133" ht="14.25" customHeight="1" x14ac:dyDescent="0.25"/>
    <row r="134" ht="14.25" customHeight="1" x14ac:dyDescent="0.25"/>
    <row r="135" ht="55.5" customHeight="1" x14ac:dyDescent="0.25"/>
    <row r="136" ht="14.25" customHeight="1" x14ac:dyDescent="0.25"/>
    <row r="137" ht="30" customHeight="1" x14ac:dyDescent="0.25"/>
    <row r="138" ht="14.25" customHeight="1" x14ac:dyDescent="0.25"/>
    <row r="139" ht="14.25" customHeight="1" x14ac:dyDescent="0.25"/>
    <row r="140" ht="42.75" customHeight="1" x14ac:dyDescent="0.25"/>
    <row r="141" ht="14.25" customHeight="1" x14ac:dyDescent="0.25"/>
    <row r="142" ht="42" customHeight="1" x14ac:dyDescent="0.25"/>
    <row r="143" ht="14.25" customHeight="1" x14ac:dyDescent="0.25"/>
    <row r="144" ht="14.25" customHeight="1" x14ac:dyDescent="0.25"/>
    <row r="145" ht="39" customHeight="1" x14ac:dyDescent="0.25"/>
    <row r="146" ht="14.25" customHeight="1" x14ac:dyDescent="0.25"/>
    <row r="147" ht="30.75" customHeight="1" x14ac:dyDescent="0.25"/>
    <row r="148" ht="14.25" customHeight="1" x14ac:dyDescent="0.25"/>
    <row r="149" ht="14.25" customHeight="1" x14ac:dyDescent="0.25"/>
    <row r="150" ht="57.75" customHeight="1" x14ac:dyDescent="0.25"/>
    <row r="151" ht="14.25" customHeight="1" x14ac:dyDescent="0.25"/>
    <row r="152" ht="29.25" customHeight="1" x14ac:dyDescent="0.25"/>
    <row r="153" ht="14.25" customHeight="1" x14ac:dyDescent="0.25"/>
    <row r="154" ht="14.25" customHeight="1" x14ac:dyDescent="0.25"/>
    <row r="155" ht="41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27" customHeight="1" x14ac:dyDescent="0.25"/>
    <row r="163" ht="16.5" customHeight="1" x14ac:dyDescent="0.25"/>
    <row r="164" ht="78" customHeight="1" x14ac:dyDescent="0.25"/>
    <row r="165" ht="20.25" customHeight="1" x14ac:dyDescent="0.25"/>
    <row r="166" ht="21" customHeight="1" x14ac:dyDescent="0.25"/>
    <row r="167" ht="27.75" customHeight="1" x14ac:dyDescent="0.25"/>
    <row r="168" ht="16.5" customHeight="1" x14ac:dyDescent="0.25"/>
    <row r="169" ht="19.5" customHeight="1" x14ac:dyDescent="0.25"/>
    <row r="170" ht="83.25" customHeight="1" x14ac:dyDescent="0.25"/>
    <row r="171" ht="28.5" customHeight="1" x14ac:dyDescent="0.25"/>
    <row r="172" ht="27.75" customHeight="1" x14ac:dyDescent="0.25"/>
    <row r="173" ht="27.75" customHeight="1" x14ac:dyDescent="0.25"/>
    <row r="174" ht="26.25" customHeight="1" x14ac:dyDescent="0.25"/>
    <row r="175" ht="18.75" customHeight="1" x14ac:dyDescent="0.25"/>
    <row r="176" ht="85.5" customHeight="1" x14ac:dyDescent="0.25"/>
    <row r="177" ht="17.25" customHeight="1" x14ac:dyDescent="0.25"/>
    <row r="178" ht="20.25" customHeight="1" x14ac:dyDescent="0.25"/>
    <row r="179" ht="25.5" customHeight="1" x14ac:dyDescent="0.25"/>
    <row r="180" ht="15.75" customHeight="1" x14ac:dyDescent="0.25"/>
    <row r="181" ht="18" customHeight="1" x14ac:dyDescent="0.25"/>
    <row r="182" ht="82.5" customHeight="1" x14ac:dyDescent="0.25"/>
    <row r="183" ht="27.75" customHeight="1" x14ac:dyDescent="0.25"/>
    <row r="184" ht="27.75" customHeight="1" x14ac:dyDescent="0.25"/>
    <row r="185" ht="27.75" customHeight="1" x14ac:dyDescent="0.25"/>
    <row r="186" ht="26.25" customHeight="1" x14ac:dyDescent="0.25"/>
    <row r="187" ht="24.75" customHeight="1" x14ac:dyDescent="0.25"/>
    <row r="188" ht="24.75" customHeight="1" x14ac:dyDescent="0.25"/>
  </sheetData>
  <mergeCells count="83">
    <mergeCell ref="G29:G32"/>
    <mergeCell ref="F29:F32"/>
    <mergeCell ref="C6:E6"/>
    <mergeCell ref="F6:F7"/>
    <mergeCell ref="G18:G20"/>
    <mergeCell ref="J18:J20"/>
    <mergeCell ref="G1:J1"/>
    <mergeCell ref="A4:B4"/>
    <mergeCell ref="A5:B5"/>
    <mergeCell ref="A3:B3"/>
    <mergeCell ref="A6:A7"/>
    <mergeCell ref="C14:E14"/>
    <mergeCell ref="C15:E15"/>
    <mergeCell ref="A18:A22"/>
    <mergeCell ref="C18:E18"/>
    <mergeCell ref="F18:F20"/>
    <mergeCell ref="C3:J3"/>
    <mergeCell ref="C4:J4"/>
    <mergeCell ref="C5:J5"/>
    <mergeCell ref="A2:J2"/>
    <mergeCell ref="A53:J53"/>
    <mergeCell ref="G6:I6"/>
    <mergeCell ref="H8:H10"/>
    <mergeCell ref="I8:I10"/>
    <mergeCell ref="H13:H15"/>
    <mergeCell ref="I13:I15"/>
    <mergeCell ref="C20:E20"/>
    <mergeCell ref="C13:E13"/>
    <mergeCell ref="F52:G52"/>
    <mergeCell ref="J8:J10"/>
    <mergeCell ref="C9:E9"/>
    <mergeCell ref="C10:E10"/>
    <mergeCell ref="A47:A50"/>
    <mergeCell ref="F13:F15"/>
    <mergeCell ref="G13:G15"/>
    <mergeCell ref="J6:J7"/>
    <mergeCell ref="A8:A12"/>
    <mergeCell ref="C8:E8"/>
    <mergeCell ref="F8:F10"/>
    <mergeCell ref="G8:G10"/>
    <mergeCell ref="C19:E19"/>
    <mergeCell ref="H18:H20"/>
    <mergeCell ref="I18:I20"/>
    <mergeCell ref="B6:B7"/>
    <mergeCell ref="J13:J15"/>
    <mergeCell ref="A24:A28"/>
    <mergeCell ref="C24:E24"/>
    <mergeCell ref="F24:F26"/>
    <mergeCell ref="G24:G26"/>
    <mergeCell ref="J24:J26"/>
    <mergeCell ref="C25:E25"/>
    <mergeCell ref="C26:E26"/>
    <mergeCell ref="A13:A17"/>
    <mergeCell ref="H23:H26"/>
    <mergeCell ref="I23:I26"/>
    <mergeCell ref="A35:A40"/>
    <mergeCell ref="B35:B36"/>
    <mergeCell ref="F35:F38"/>
    <mergeCell ref="J35:J38"/>
    <mergeCell ref="I35:I38"/>
    <mergeCell ref="H35:H38"/>
    <mergeCell ref="G35:G38"/>
    <mergeCell ref="C31:E31"/>
    <mergeCell ref="C32:E32"/>
    <mergeCell ref="C36:E36"/>
    <mergeCell ref="C37:E37"/>
    <mergeCell ref="C38:E38"/>
    <mergeCell ref="C30:E30"/>
    <mergeCell ref="B29:B30"/>
    <mergeCell ref="A29:A34"/>
    <mergeCell ref="J29:J32"/>
    <mergeCell ref="I29:I32"/>
    <mergeCell ref="H29:H32"/>
    <mergeCell ref="I41:I44"/>
    <mergeCell ref="J41:J44"/>
    <mergeCell ref="C42:E42"/>
    <mergeCell ref="C43:E43"/>
    <mergeCell ref="C44:E44"/>
    <mergeCell ref="A41:A46"/>
    <mergeCell ref="B41:B42"/>
    <mergeCell ref="F41:F44"/>
    <mergeCell ref="G41:G44"/>
    <mergeCell ref="H41:H44"/>
  </mergeCells>
  <phoneticPr fontId="2" type="noConversion"/>
  <pageMargins left="0.3" right="0.22" top="0.4" bottom="0.27" header="0.17" footer="0.16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Lunkov</dc:creator>
  <cp:lastModifiedBy>User</cp:lastModifiedBy>
  <cp:lastPrinted>2026-05-12T12:00:36Z</cp:lastPrinted>
  <dcterms:created xsi:type="dcterms:W3CDTF">2012-03-30T06:51:28Z</dcterms:created>
  <dcterms:modified xsi:type="dcterms:W3CDTF">2026-05-25T07:54:16Z</dcterms:modified>
</cp:coreProperties>
</file>