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НМЦК" sheetId="1" r:id="rId1"/>
    <sheet name="Обоснование" sheetId="2" r:id="rId2"/>
  </sheets>
  <definedNames>
    <definedName name="_xlnm._FilterDatabase" localSheetId="0">НМЦК!#REF!</definedName>
    <definedName name="OLE_LINK1" localSheetId="0">нмцк 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2" i="1"/>
  <c r="N22" s="1"/>
  <c r="O22" s="1"/>
  <c r="J22"/>
  <c r="I22"/>
  <c r="L22" s="1"/>
  <c r="M21"/>
  <c r="N21" s="1"/>
  <c r="O21" s="1"/>
  <c r="J21"/>
  <c r="I21"/>
  <c r="L21" s="1"/>
  <c r="M20"/>
  <c r="N20" s="1"/>
  <c r="O20" s="1"/>
  <c r="J20"/>
  <c r="I20"/>
  <c r="L20" s="1"/>
  <c r="M19"/>
  <c r="N19" s="1"/>
  <c r="O19" s="1"/>
  <c r="J19"/>
  <c r="I19"/>
  <c r="L19" s="1"/>
  <c r="M18"/>
  <c r="N18" s="1"/>
  <c r="O18" s="1"/>
  <c r="J18"/>
  <c r="K18" s="1"/>
  <c r="I18"/>
  <c r="L18" s="1"/>
  <c r="M17"/>
  <c r="N17" s="1"/>
  <c r="O17" s="1"/>
  <c r="J17"/>
  <c r="I17"/>
  <c r="L17" s="1"/>
  <c r="M16"/>
  <c r="N16" s="1"/>
  <c r="O16" s="1"/>
  <c r="J16"/>
  <c r="K16" s="1"/>
  <c r="I16"/>
  <c r="L16" s="1"/>
  <c r="M15"/>
  <c r="N15" s="1"/>
  <c r="O15" s="1"/>
  <c r="J15"/>
  <c r="I15"/>
  <c r="L15" s="1"/>
  <c r="M14"/>
  <c r="N14" s="1"/>
  <c r="O14" s="1"/>
  <c r="J14"/>
  <c r="K14" s="1"/>
  <c r="I14"/>
  <c r="L14" s="1"/>
  <c r="M13"/>
  <c r="N13" s="1"/>
  <c r="O13" s="1"/>
  <c r="J13"/>
  <c r="I13"/>
  <c r="L13" s="1"/>
  <c r="M12"/>
  <c r="N12" s="1"/>
  <c r="O12" s="1"/>
  <c r="J12"/>
  <c r="K12" s="1"/>
  <c r="I12"/>
  <c r="L12" s="1"/>
  <c r="M11"/>
  <c r="N11" s="1"/>
  <c r="O11" s="1"/>
  <c r="J11"/>
  <c r="I11"/>
  <c r="L11" s="1"/>
  <c r="M10"/>
  <c r="N10" s="1"/>
  <c r="O10" s="1"/>
  <c r="J10"/>
  <c r="K10" s="1"/>
  <c r="I10"/>
  <c r="L10" s="1"/>
  <c r="N9"/>
  <c r="O9" s="1"/>
  <c r="M9"/>
  <c r="J9"/>
  <c r="K9" s="1"/>
  <c r="I9"/>
  <c r="L9" s="1"/>
  <c r="M8"/>
  <c r="N8" s="1"/>
  <c r="K13" l="1"/>
  <c r="K15"/>
  <c r="K19"/>
  <c r="K17"/>
  <c r="K11"/>
  <c r="K21"/>
  <c r="K22"/>
  <c r="K20"/>
  <c r="I8"/>
  <c r="J8"/>
  <c r="O8" l="1"/>
  <c r="O23" s="1"/>
  <c r="I25" s="1"/>
  <c r="E6" i="2" s="1"/>
  <c r="L8" i="1"/>
  <c r="K8"/>
</calcChain>
</file>

<file path=xl/sharedStrings.xml><?xml version="1.0" encoding="utf-8"?>
<sst xmlns="http://schemas.openxmlformats.org/spreadsheetml/2006/main" count="88" uniqueCount="76">
  <si>
    <t>Федеральное государственное бюджетное учреждение "Медико-санитарная часть №154 Федерального медико-биологического агентства"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</si>
  <si>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</si>
  <si>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</si>
  <si>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</si>
  <si>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№</t>
  </si>
  <si>
    <t>Наименование объекта закупки</t>
  </si>
  <si>
    <t>Ед. изм по ОКЕИ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</si>
  <si>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</si>
  <si>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</si>
  <si>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</si>
  <si>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</si>
  <si>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</si>
  <si>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</si>
  <si>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</si>
  <si>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</si>
  <si>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</si>
  <si>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В результате проведенного расчета Н(М)ЦК составила:</t>
  </si>
  <si>
    <t>рублей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</si>
  <si>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</si>
  <si>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 xml:space="preserve">Обоснование начальной (максимальной) цены контракта </t>
  </si>
  <si>
    <t xml:space="preserve">Основные характеристики объекта закупки </t>
  </si>
  <si>
    <t>Метод сопоставимых рыночных цен (анализ рынка) в соответствии с ч. 2 – ч. 6 ст. 22 Федерального закона «О контрактной системе в сфере закупок товаров, работ, услуг для обеспечения государственных и муниципальных нужд» от 05.04.2013 № 44-ФЗ; Глава III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утверждённых Приказом Минэкономразвития России от 02.10.2013 № 567</t>
  </si>
  <si>
    <t>НМЦК</t>
  </si>
  <si>
    <t xml:space="preserve">Расчет НМЦК </t>
  </si>
  <si>
    <t>Приложение № 1</t>
  </si>
  <si>
    <t>Ведущий специалист по закупкам ФГБУЗ МСЧ № 154 ФМБА России</t>
  </si>
  <si>
    <t>(должность)</t>
  </si>
  <si>
    <t>(подпись/расшифровка подписи)</t>
  </si>
  <si>
    <t>Бугаева И.В.</t>
  </si>
  <si>
    <t>Расчет НМЦК произвел: Ведущий специалист по закупкам ФГБУЗ МСЧ № 154 ФМБА России___________ Бугаева И.В.</t>
  </si>
  <si>
    <t xml:space="preserve">Согласно проведенному сравнительному анализу, с целью эффективности расходования бюджетных средств, с соблюдением требований законодательства РФ,  выбрано наилучшее (наименьшее) ценовое предложение. </t>
  </si>
  <si>
    <t>шт</t>
  </si>
  <si>
    <r>
      <t xml:space="preserve">Средняя арифметическая цена за единицу     </t>
    </r>
    <r>
      <rPr>
        <b/>
        <i/>
        <sz val="10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</si>
  <si>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</si>
  <si>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 xml:space="preserve">Расчет Н(М)ЦК по формуле                                                                    </t>
    </r>
    <r>
      <rPr>
        <sz val="1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rFont val="Times New Roman"/>
        <family val="1"/>
        <charset val="204"/>
      </rPr>
      <t>ц</t>
    </r>
    <r>
      <rPr>
        <i/>
        <vertAlign val="subscript"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>- цена единицы)</t>
    </r>
  </si>
  <si>
    <t>Эозин водно-спиртовой раствор, 1000 мл</t>
  </si>
  <si>
    <t>2.</t>
  </si>
  <si>
    <t>Гематоксилин Карацци, 1л</t>
  </si>
  <si>
    <t>3.</t>
  </si>
  <si>
    <t>Парафин гистологический тип 1</t>
  </si>
  <si>
    <t>.4</t>
  </si>
  <si>
    <t>Орто-ксилол 1л</t>
  </si>
  <si>
    <t>5.</t>
  </si>
  <si>
    <t>Ацетон, "чда"</t>
  </si>
  <si>
    <t>6.</t>
  </si>
  <si>
    <t>Пластификатор ДБФ (Дибутилфталат)</t>
  </si>
  <si>
    <t>7.</t>
  </si>
  <si>
    <t>Декальцинирующий раствор тип 1, 1 л/уп</t>
  </si>
  <si>
    <t>8.</t>
  </si>
  <si>
    <t>Фенол, "чда"</t>
  </si>
  <si>
    <t>9.</t>
  </si>
  <si>
    <t>Формалин, 37%, 5л</t>
  </si>
  <si>
    <t>10.</t>
  </si>
  <si>
    <t>Заливочные кольца желтые (500 шт/уп)</t>
  </si>
  <si>
    <t>11.</t>
  </si>
  <si>
    <t>Гистологические кассеты с крышкой, прямоуг. ячейки,  голубые (500 шт/уп)</t>
  </si>
  <si>
    <t>12.</t>
  </si>
  <si>
    <t>Стекло предметное 75х25х1,1 (72 шт/уп)</t>
  </si>
  <si>
    <t>13.</t>
  </si>
  <si>
    <t>Стекло покровное 24х24 1000 шт/уп</t>
  </si>
  <si>
    <t>14.</t>
  </si>
  <si>
    <t>Стекло покровное 18х18 1000 шт/уп</t>
  </si>
  <si>
    <t>15.</t>
  </si>
  <si>
    <t>Штатив-бокс для хранения предметных стекол на 100 шт.</t>
  </si>
  <si>
    <t>упак</t>
  </si>
  <si>
    <t>кг</t>
  </si>
  <si>
    <t>шт.</t>
  </si>
  <si>
    <t>Ценовое предложение 1 № 1-741  от 22.07.2026</t>
  </si>
  <si>
    <t>Ценовое предложение 2 № 984  от 22.07.2026</t>
  </si>
  <si>
    <t>Ценовое предложение 3 № 1012  от 22.07.2026</t>
  </si>
  <si>
    <t>Дата подготовки обоснования НМЦК: 27.07.2026 года</t>
  </si>
  <si>
    <t>Дата подготовки обоснования НМЦК 27.07.2026 г</t>
  </si>
  <si>
    <t xml:space="preserve">Объем и расчет обоснование начальной (максимальной) цены контракта на поставку  расходного материала и реактивов для патологоанатомического отделения </t>
  </si>
  <si>
    <t xml:space="preserve">Наименование объекта закупки: поставка  расходного материала и реактивов для патологоанатомического отделения </t>
  </si>
  <si>
    <t xml:space="preserve">на поставку  расходного материала и реактивов для патологоанатомического отделения </t>
  </si>
  <si>
    <t xml:space="preserve">Поставка  расходного материала и реактивов для патологоанатомического отделения </t>
  </si>
</sst>
</file>

<file path=xl/styles.xml><?xml version="1.0" encoding="utf-8"?>
<styleSheet xmlns="http://schemas.openxmlformats.org/spreadsheetml/2006/main">
  <numFmts count="4">
    <numFmt numFmtId="164" formatCode="\ * #,##0.00&quot;    &quot;;\-* #,##0.00&quot;    &quot;;\ * \-#&quot;    &quot;;\ @\ "/>
    <numFmt numFmtId="165" formatCode="0.00000"/>
    <numFmt numFmtId="166" formatCode="0.0"/>
    <numFmt numFmtId="167" formatCode="0.0000"/>
  </numFmts>
  <fonts count="14">
    <font>
      <sz val="10"/>
      <name val="Arial"/>
      <charset val="1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1"/>
    </font>
    <font>
      <sz val="12"/>
      <name val="Calibri"/>
      <family val="2"/>
      <charset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vertAlign val="subscript"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Fill="1"/>
    <xf numFmtId="0" fontId="4" fillId="0" borderId="0" xfId="0" applyFont="1" applyFill="1" applyAlignment="1" applyProtection="1">
      <alignment horizontal="left" vertical="center"/>
      <protection locked="0"/>
    </xf>
    <xf numFmtId="165" fontId="4" fillId="0" borderId="10" xfId="0" applyNumberFormat="1" applyFont="1" applyFill="1" applyBorder="1" applyAlignment="1">
      <alignment horizontal="center" vertical="top" wrapText="1"/>
    </xf>
    <xf numFmtId="0" fontId="7" fillId="0" borderId="0" xfId="0" applyFont="1" applyFill="1"/>
    <xf numFmtId="0" fontId="9" fillId="0" borderId="10" xfId="0" applyFont="1" applyFill="1" applyBorder="1" applyAlignment="1">
      <alignment wrapText="1"/>
    </xf>
    <xf numFmtId="0" fontId="4" fillId="0" borderId="10" xfId="0" applyFont="1" applyFill="1" applyBorder="1" applyAlignment="1">
      <alignment vertical="top" wrapText="1"/>
    </xf>
    <xf numFmtId="1" fontId="4" fillId="0" borderId="10" xfId="0" applyNumberFormat="1" applyFont="1" applyFill="1" applyBorder="1" applyAlignment="1">
      <alignment horizontal="distributed" vertical="top" wrapText="1"/>
    </xf>
    <xf numFmtId="0" fontId="4" fillId="0" borderId="10" xfId="0" applyFont="1" applyFill="1" applyBorder="1" applyAlignment="1">
      <alignment horizontal="center" vertical="top"/>
    </xf>
    <xf numFmtId="10" fontId="4" fillId="0" borderId="10" xfId="0" applyNumberFormat="1" applyFont="1" applyFill="1" applyBorder="1" applyAlignment="1">
      <alignment horizontal="center" vertical="top"/>
    </xf>
    <xf numFmtId="166" fontId="4" fillId="0" borderId="10" xfId="0" applyNumberFormat="1" applyFont="1" applyFill="1" applyBorder="1" applyAlignment="1">
      <alignment horizontal="center" vertical="top" wrapText="1"/>
    </xf>
    <xf numFmtId="167" fontId="4" fillId="0" borderId="10" xfId="0" applyNumberFormat="1" applyFont="1" applyFill="1" applyBorder="1" applyAlignment="1">
      <alignment horizontal="center" vertical="top" wrapText="1"/>
    </xf>
    <xf numFmtId="4" fontId="4" fillId="0" borderId="10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right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10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7" fillId="0" borderId="0" xfId="0" applyFont="1" applyFill="1" applyAlignment="1">
      <alignment wrapText="1"/>
    </xf>
    <xf numFmtId="2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/>
    <xf numFmtId="0" fontId="6" fillId="0" borderId="0" xfId="0" applyFont="1" applyFill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3" fillId="0" borderId="10" xfId="0" applyFont="1" applyBorder="1" applyAlignment="1">
      <alignment vertical="top" wrapText="1"/>
    </xf>
    <xf numFmtId="0" fontId="13" fillId="0" borderId="10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>
      <alignment wrapText="1"/>
    </xf>
    <xf numFmtId="2" fontId="8" fillId="0" borderId="10" xfId="0" applyNumberFormat="1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164" fontId="5" fillId="0" borderId="5" xfId="0" applyNumberFormat="1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</xdr:colOff>
      <xdr:row>6</xdr:row>
      <xdr:rowOff>2773680</xdr:rowOff>
    </xdr:from>
    <xdr:to>
      <xdr:col>11</xdr:col>
      <xdr:colOff>1074420</xdr:colOff>
      <xdr:row>6</xdr:row>
      <xdr:rowOff>3131820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17180" y="5116830"/>
          <a:ext cx="1015365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3600</xdr:colOff>
      <xdr:row>6</xdr:row>
      <xdr:rowOff>967680</xdr:rowOff>
    </xdr:from>
    <xdr:to>
      <xdr:col>9</xdr:col>
      <xdr:colOff>792000</xdr:colOff>
      <xdr:row>6</xdr:row>
      <xdr:rowOff>1414080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5735918" y="3504794"/>
          <a:ext cx="788400" cy="4464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10</xdr:col>
      <xdr:colOff>5968</xdr:colOff>
      <xdr:row>6</xdr:row>
      <xdr:rowOff>1569371</xdr:rowOff>
    </xdr:from>
    <xdr:to>
      <xdr:col>10</xdr:col>
      <xdr:colOff>766945</xdr:colOff>
      <xdr:row>6</xdr:row>
      <xdr:rowOff>1909211</xdr:rowOff>
    </xdr:to>
    <xdr:pic>
      <xdr:nvPicPr>
        <xdr:cNvPr id="10" name="Picture 1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6820673" y="4487485"/>
          <a:ext cx="760977" cy="3398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Z28"/>
  <sheetViews>
    <sheetView tabSelected="1" zoomScale="120" zoomScaleNormal="120" workbookViewId="0">
      <selection activeCell="E22" sqref="E22"/>
    </sheetView>
  </sheetViews>
  <sheetFormatPr defaultColWidth="11.5703125" defaultRowHeight="12.75"/>
  <cols>
    <col min="1" max="1" width="3.7109375" style="18" customWidth="1"/>
    <col min="2" max="2" width="41.7109375" style="18" customWidth="1"/>
    <col min="3" max="3" width="5" style="18" customWidth="1"/>
    <col min="4" max="4" width="6.85546875" style="18" customWidth="1"/>
    <col min="5" max="5" width="7.42578125" style="18" customWidth="1"/>
    <col min="6" max="6" width="9" style="18" customWidth="1"/>
    <col min="7" max="7" width="8.7109375" style="18" customWidth="1"/>
    <col min="8" max="8" width="5.7109375" style="18" bestFit="1" customWidth="1"/>
    <col min="9" max="9" width="12.85546875" style="18" customWidth="1"/>
    <col min="10" max="11" width="11.85546875" style="18" customWidth="1"/>
    <col min="12" max="12" width="15.85546875" style="18" customWidth="1"/>
    <col min="13" max="13" width="13.7109375" style="18" customWidth="1"/>
    <col min="14" max="14" width="13.28515625" style="18" customWidth="1"/>
    <col min="15" max="15" width="15.140625" style="18" customWidth="1"/>
    <col min="16" max="1014" width="11.5703125" style="18"/>
    <col min="1015" max="16384" width="11.5703125" style="4"/>
  </cols>
  <sheetData>
    <row r="1" spans="1:1014" s="15" customFormat="1" ht="16.5" customHeight="1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6"/>
    </row>
    <row r="2" spans="1:1014" s="15" customFormat="1" ht="26.25" customHeight="1">
      <c r="A2" s="17"/>
      <c r="B2" s="35" t="s">
        <v>72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014" s="15" customFormat="1" ht="26.25" customHeight="1">
      <c r="A3" s="36" t="s">
        <v>73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014" s="15" customFormat="1" ht="29.25" customHeight="1">
      <c r="A4" s="37" t="s">
        <v>1</v>
      </c>
      <c r="B4" s="38"/>
      <c r="C4" s="39" t="s">
        <v>2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014" s="15" customFormat="1">
      <c r="A5" s="42" t="s">
        <v>3</v>
      </c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</row>
    <row r="6" spans="1:1014" s="15" customFormat="1" ht="50.25" customHeight="1">
      <c r="A6" s="53" t="s">
        <v>4</v>
      </c>
      <c r="B6" s="53" t="s">
        <v>5</v>
      </c>
      <c r="C6" s="55" t="s">
        <v>6</v>
      </c>
      <c r="D6" s="55" t="s">
        <v>7</v>
      </c>
      <c r="E6" s="53" t="s">
        <v>8</v>
      </c>
      <c r="F6" s="53"/>
      <c r="G6" s="53"/>
      <c r="H6" s="53"/>
      <c r="I6" s="48" t="s">
        <v>9</v>
      </c>
      <c r="J6" s="48"/>
      <c r="K6" s="48"/>
      <c r="L6" s="49" t="s">
        <v>10</v>
      </c>
      <c r="M6" s="49"/>
      <c r="N6" s="49"/>
      <c r="O6" s="49"/>
    </row>
    <row r="7" spans="1:1014" ht="242.25" customHeight="1">
      <c r="A7" s="54"/>
      <c r="B7" s="54"/>
      <c r="C7" s="56"/>
      <c r="D7" s="56"/>
      <c r="E7" s="28" t="s">
        <v>67</v>
      </c>
      <c r="F7" s="28" t="s">
        <v>68</v>
      </c>
      <c r="G7" s="28" t="s">
        <v>69</v>
      </c>
      <c r="H7" s="28" t="s">
        <v>11</v>
      </c>
      <c r="I7" s="28" t="s">
        <v>32</v>
      </c>
      <c r="J7" s="29" t="s">
        <v>12</v>
      </c>
      <c r="K7" s="29" t="s">
        <v>33</v>
      </c>
      <c r="L7" s="29" t="s">
        <v>34</v>
      </c>
      <c r="M7" s="28" t="s">
        <v>13</v>
      </c>
      <c r="N7" s="28" t="s">
        <v>14</v>
      </c>
      <c r="O7" s="28" t="s">
        <v>15</v>
      </c>
    </row>
    <row r="8" spans="1:1014" s="21" customFormat="1" ht="15">
      <c r="A8" s="30">
        <v>1</v>
      </c>
      <c r="B8" s="31" t="s">
        <v>35</v>
      </c>
      <c r="C8" s="32" t="s">
        <v>64</v>
      </c>
      <c r="D8" s="32">
        <v>1</v>
      </c>
      <c r="E8" s="13">
        <v>2420</v>
      </c>
      <c r="F8" s="14">
        <v>2541</v>
      </c>
      <c r="G8" s="14">
        <v>2492.6</v>
      </c>
      <c r="H8" s="7">
        <v>3</v>
      </c>
      <c r="I8" s="3">
        <f>AVERAGE(E8:G8)</f>
        <v>2484.5333333333333</v>
      </c>
      <c r="J8" s="8">
        <f>STDEV(E8:G8)</f>
        <v>60.901997777830729</v>
      </c>
      <c r="K8" s="9">
        <f>J8/I8</f>
        <v>2.4512449465156728E-2</v>
      </c>
      <c r="L8" s="10">
        <f>I8</f>
        <v>2484.5333333333333</v>
      </c>
      <c r="M8" s="11">
        <f>E8</f>
        <v>2420</v>
      </c>
      <c r="N8" s="12">
        <f>M8</f>
        <v>2420</v>
      </c>
      <c r="O8" s="12">
        <f>N8*D8</f>
        <v>2420</v>
      </c>
      <c r="P8" s="19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</row>
    <row r="9" spans="1:1014" s="21" customFormat="1" ht="15">
      <c r="A9" s="33" t="s">
        <v>36</v>
      </c>
      <c r="B9" s="31" t="s">
        <v>37</v>
      </c>
      <c r="C9" s="32" t="s">
        <v>64</v>
      </c>
      <c r="D9" s="32">
        <v>1</v>
      </c>
      <c r="E9" s="13">
        <v>2970</v>
      </c>
      <c r="F9" s="14">
        <v>3118.5</v>
      </c>
      <c r="G9" s="14">
        <v>3059.1</v>
      </c>
      <c r="H9" s="7">
        <v>3</v>
      </c>
      <c r="I9" s="3">
        <f t="shared" ref="I9:I22" si="0">AVERAGE(E9:G9)</f>
        <v>3049.2000000000003</v>
      </c>
      <c r="J9" s="8">
        <f t="shared" ref="J9:J22" si="1">STDEV(E9:G9)</f>
        <v>74.743360909169951</v>
      </c>
      <c r="K9" s="9">
        <f t="shared" ref="K9:K22" si="2">J9/I9</f>
        <v>2.4512449465161335E-2</v>
      </c>
      <c r="L9" s="10">
        <f t="shared" ref="L9:L22" si="3">I9</f>
        <v>3049.2000000000003</v>
      </c>
      <c r="M9" s="11">
        <f t="shared" ref="M9:M22" si="4">E9</f>
        <v>2970</v>
      </c>
      <c r="N9" s="12">
        <f t="shared" ref="N9:N22" si="5">M9</f>
        <v>2970</v>
      </c>
      <c r="O9" s="12">
        <f t="shared" ref="O9:O22" si="6">N9*D9</f>
        <v>2970</v>
      </c>
      <c r="P9" s="19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</row>
    <row r="10" spans="1:1014" s="21" customFormat="1" ht="15">
      <c r="A10" s="33" t="s">
        <v>38</v>
      </c>
      <c r="B10" s="31" t="s">
        <v>39</v>
      </c>
      <c r="C10" s="30" t="s">
        <v>65</v>
      </c>
      <c r="D10" s="32">
        <v>100</v>
      </c>
      <c r="E10" s="13">
        <v>1112</v>
      </c>
      <c r="F10" s="14">
        <v>1167.5999999999999</v>
      </c>
      <c r="G10" s="14">
        <v>1145.3599999999999</v>
      </c>
      <c r="H10" s="7">
        <v>3</v>
      </c>
      <c r="I10" s="3">
        <f t="shared" si="0"/>
        <v>1141.6533333333334</v>
      </c>
      <c r="J10" s="8">
        <f t="shared" si="1"/>
        <v>27.984719640066714</v>
      </c>
      <c r="K10" s="9">
        <f t="shared" si="2"/>
        <v>2.4512449465161675E-2</v>
      </c>
      <c r="L10" s="10">
        <f t="shared" si="3"/>
        <v>1141.6533333333334</v>
      </c>
      <c r="M10" s="11">
        <f t="shared" si="4"/>
        <v>1112</v>
      </c>
      <c r="N10" s="12">
        <f t="shared" si="5"/>
        <v>1112</v>
      </c>
      <c r="O10" s="12">
        <f t="shared" si="6"/>
        <v>111200</v>
      </c>
      <c r="P10" s="19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</row>
    <row r="11" spans="1:1014" s="21" customFormat="1" ht="15">
      <c r="A11" s="33" t="s">
        <v>40</v>
      </c>
      <c r="B11" s="31" t="s">
        <v>41</v>
      </c>
      <c r="C11" s="30" t="s">
        <v>64</v>
      </c>
      <c r="D11" s="32">
        <v>40</v>
      </c>
      <c r="E11" s="13">
        <v>516</v>
      </c>
      <c r="F11" s="14">
        <v>541.79999999999995</v>
      </c>
      <c r="G11" s="14">
        <v>531.48</v>
      </c>
      <c r="H11" s="7">
        <v>3</v>
      </c>
      <c r="I11" s="3">
        <f t="shared" si="0"/>
        <v>529.76</v>
      </c>
      <c r="J11" s="8">
        <f t="shared" si="1"/>
        <v>12.985715228665915</v>
      </c>
      <c r="K11" s="9">
        <f t="shared" si="2"/>
        <v>2.45124494651652E-2</v>
      </c>
      <c r="L11" s="10">
        <f t="shared" si="3"/>
        <v>529.76</v>
      </c>
      <c r="M11" s="11">
        <f t="shared" si="4"/>
        <v>516</v>
      </c>
      <c r="N11" s="12">
        <f t="shared" si="5"/>
        <v>516</v>
      </c>
      <c r="O11" s="12">
        <f t="shared" si="6"/>
        <v>20640</v>
      </c>
      <c r="P11" s="19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</row>
    <row r="12" spans="1:1014" s="21" customFormat="1" ht="15">
      <c r="A12" s="33" t="s">
        <v>42</v>
      </c>
      <c r="B12" s="31" t="s">
        <v>43</v>
      </c>
      <c r="C12" s="30" t="s">
        <v>65</v>
      </c>
      <c r="D12" s="32">
        <v>16</v>
      </c>
      <c r="E12" s="13">
        <v>840</v>
      </c>
      <c r="F12" s="14">
        <v>882</v>
      </c>
      <c r="G12" s="14">
        <v>865.2</v>
      </c>
      <c r="H12" s="7">
        <v>3</v>
      </c>
      <c r="I12" s="3">
        <f t="shared" si="0"/>
        <v>862.4</v>
      </c>
      <c r="J12" s="8">
        <f t="shared" si="1"/>
        <v>21.139536418760962</v>
      </c>
      <c r="K12" s="9">
        <f t="shared" si="2"/>
        <v>2.451244946516809E-2</v>
      </c>
      <c r="L12" s="10">
        <f t="shared" si="3"/>
        <v>862.4</v>
      </c>
      <c r="M12" s="11">
        <f t="shared" si="4"/>
        <v>840</v>
      </c>
      <c r="N12" s="12">
        <f t="shared" si="5"/>
        <v>840</v>
      </c>
      <c r="O12" s="12">
        <f t="shared" si="6"/>
        <v>13440</v>
      </c>
      <c r="P12" s="19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</row>
    <row r="13" spans="1:1014" s="21" customFormat="1" ht="15">
      <c r="A13" s="33" t="s">
        <v>44</v>
      </c>
      <c r="B13" s="31" t="s">
        <v>45</v>
      </c>
      <c r="C13" s="30" t="s">
        <v>65</v>
      </c>
      <c r="D13" s="32">
        <v>1</v>
      </c>
      <c r="E13" s="13">
        <v>990</v>
      </c>
      <c r="F13" s="14">
        <v>1039.5</v>
      </c>
      <c r="G13" s="14">
        <v>1019.7</v>
      </c>
      <c r="H13" s="7">
        <v>3</v>
      </c>
      <c r="I13" s="3">
        <f t="shared" si="0"/>
        <v>1016.4</v>
      </c>
      <c r="J13" s="8">
        <f t="shared" si="1"/>
        <v>24.914453636397774</v>
      </c>
      <c r="K13" s="9">
        <f t="shared" si="2"/>
        <v>2.4512449465169003E-2</v>
      </c>
      <c r="L13" s="10">
        <f t="shared" si="3"/>
        <v>1016.4</v>
      </c>
      <c r="M13" s="11">
        <f t="shared" si="4"/>
        <v>990</v>
      </c>
      <c r="N13" s="12">
        <f t="shared" si="5"/>
        <v>990</v>
      </c>
      <c r="O13" s="12">
        <f t="shared" si="6"/>
        <v>990</v>
      </c>
      <c r="P13" s="19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</row>
    <row r="14" spans="1:1014" s="21" customFormat="1" ht="15">
      <c r="A14" s="33" t="s">
        <v>46</v>
      </c>
      <c r="B14" s="31" t="s">
        <v>47</v>
      </c>
      <c r="C14" s="30" t="s">
        <v>31</v>
      </c>
      <c r="D14" s="32">
        <v>1</v>
      </c>
      <c r="E14" s="13">
        <v>1870</v>
      </c>
      <c r="F14" s="14">
        <v>1963.5</v>
      </c>
      <c r="G14" s="14">
        <v>1926.1</v>
      </c>
      <c r="H14" s="7">
        <v>3</v>
      </c>
      <c r="I14" s="3">
        <f t="shared" si="0"/>
        <v>1919.8666666666668</v>
      </c>
      <c r="J14" s="8">
        <f t="shared" si="1"/>
        <v>47.060634646509001</v>
      </c>
      <c r="K14" s="9">
        <f t="shared" si="2"/>
        <v>2.4512449465158518E-2</v>
      </c>
      <c r="L14" s="10">
        <f t="shared" si="3"/>
        <v>1919.8666666666668</v>
      </c>
      <c r="M14" s="11">
        <f t="shared" si="4"/>
        <v>1870</v>
      </c>
      <c r="N14" s="12">
        <f t="shared" si="5"/>
        <v>1870</v>
      </c>
      <c r="O14" s="12">
        <f t="shared" si="6"/>
        <v>1870</v>
      </c>
      <c r="P14" s="19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</row>
    <row r="15" spans="1:1014" s="21" customFormat="1" ht="15">
      <c r="A15" s="33" t="s">
        <v>48</v>
      </c>
      <c r="B15" s="31" t="s">
        <v>49</v>
      </c>
      <c r="C15" s="30" t="s">
        <v>65</v>
      </c>
      <c r="D15" s="32">
        <v>1</v>
      </c>
      <c r="E15" s="13">
        <v>1760</v>
      </c>
      <c r="F15" s="14">
        <v>1848</v>
      </c>
      <c r="G15" s="14">
        <v>1812.8</v>
      </c>
      <c r="H15" s="7">
        <v>3</v>
      </c>
      <c r="I15" s="3">
        <f t="shared" si="0"/>
        <v>1806.9333333333334</v>
      </c>
      <c r="J15" s="8">
        <f t="shared" si="1"/>
        <v>44.292362020256604</v>
      </c>
      <c r="K15" s="9">
        <f t="shared" si="2"/>
        <v>2.4512449465165623E-2</v>
      </c>
      <c r="L15" s="10">
        <f t="shared" si="3"/>
        <v>1806.9333333333334</v>
      </c>
      <c r="M15" s="11">
        <f t="shared" si="4"/>
        <v>1760</v>
      </c>
      <c r="N15" s="12">
        <f t="shared" si="5"/>
        <v>1760</v>
      </c>
      <c r="O15" s="12">
        <f t="shared" si="6"/>
        <v>1760</v>
      </c>
      <c r="P15" s="19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</row>
    <row r="16" spans="1:1014" s="21" customFormat="1" ht="15">
      <c r="A16" s="33" t="s">
        <v>50</v>
      </c>
      <c r="B16" s="31" t="s">
        <v>51</v>
      </c>
      <c r="C16" s="30" t="s">
        <v>64</v>
      </c>
      <c r="D16" s="32">
        <v>4</v>
      </c>
      <c r="E16" s="13">
        <v>3300</v>
      </c>
      <c r="F16" s="14">
        <v>3465</v>
      </c>
      <c r="G16" s="14">
        <v>3399</v>
      </c>
      <c r="H16" s="7">
        <v>3</v>
      </c>
      <c r="I16" s="3">
        <f t="shared" si="0"/>
        <v>3388</v>
      </c>
      <c r="J16" s="8">
        <f t="shared" si="1"/>
        <v>83.048178787978244</v>
      </c>
      <c r="K16" s="9">
        <f t="shared" si="2"/>
        <v>2.451244946516477E-2</v>
      </c>
      <c r="L16" s="10">
        <f t="shared" si="3"/>
        <v>3388</v>
      </c>
      <c r="M16" s="11">
        <f t="shared" si="4"/>
        <v>3300</v>
      </c>
      <c r="N16" s="12">
        <f t="shared" si="5"/>
        <v>3300</v>
      </c>
      <c r="O16" s="12">
        <f t="shared" si="6"/>
        <v>13200</v>
      </c>
      <c r="P16" s="19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</row>
    <row r="17" spans="1:1014" s="21" customFormat="1" ht="15">
      <c r="A17" s="33" t="s">
        <v>52</v>
      </c>
      <c r="B17" s="31" t="s">
        <v>53</v>
      </c>
      <c r="C17" s="30" t="s">
        <v>64</v>
      </c>
      <c r="D17" s="32">
        <v>6</v>
      </c>
      <c r="E17" s="13">
        <v>6600</v>
      </c>
      <c r="F17" s="14">
        <v>6930</v>
      </c>
      <c r="G17" s="14">
        <v>6798</v>
      </c>
      <c r="H17" s="7">
        <v>3</v>
      </c>
      <c r="I17" s="3">
        <f t="shared" si="0"/>
        <v>6776</v>
      </c>
      <c r="J17" s="8">
        <f t="shared" si="1"/>
        <v>166.09635757595649</v>
      </c>
      <c r="K17" s="9">
        <f t="shared" si="2"/>
        <v>2.451244946516477E-2</v>
      </c>
      <c r="L17" s="10">
        <f t="shared" si="3"/>
        <v>6776</v>
      </c>
      <c r="M17" s="11">
        <f t="shared" si="4"/>
        <v>6600</v>
      </c>
      <c r="N17" s="12">
        <f t="shared" si="5"/>
        <v>6600</v>
      </c>
      <c r="O17" s="12">
        <f t="shared" si="6"/>
        <v>39600</v>
      </c>
      <c r="P17" s="19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</row>
    <row r="18" spans="1:1014" s="21" customFormat="1" ht="30">
      <c r="A18" s="33" t="s">
        <v>54</v>
      </c>
      <c r="B18" s="31" t="s">
        <v>55</v>
      </c>
      <c r="C18" s="30" t="s">
        <v>64</v>
      </c>
      <c r="D18" s="32">
        <v>4</v>
      </c>
      <c r="E18" s="13">
        <v>4950</v>
      </c>
      <c r="F18" s="14">
        <v>5197.3500000000004</v>
      </c>
      <c r="G18" s="14">
        <v>5098.5</v>
      </c>
      <c r="H18" s="7">
        <v>3</v>
      </c>
      <c r="I18" s="3">
        <f t="shared" si="0"/>
        <v>5081.95</v>
      </c>
      <c r="J18" s="8">
        <f t="shared" si="1"/>
        <v>124.50274093370301</v>
      </c>
      <c r="K18" s="9">
        <f t="shared" si="2"/>
        <v>2.4499009422308957E-2</v>
      </c>
      <c r="L18" s="10">
        <f t="shared" si="3"/>
        <v>5081.95</v>
      </c>
      <c r="M18" s="11">
        <f t="shared" si="4"/>
        <v>4950</v>
      </c>
      <c r="N18" s="12">
        <f t="shared" si="5"/>
        <v>4950</v>
      </c>
      <c r="O18" s="12">
        <f t="shared" si="6"/>
        <v>19800</v>
      </c>
      <c r="P18" s="19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</row>
    <row r="19" spans="1:1014" s="21" customFormat="1" ht="15">
      <c r="A19" s="33" t="s">
        <v>56</v>
      </c>
      <c r="B19" s="31" t="s">
        <v>57</v>
      </c>
      <c r="C19" s="30" t="s">
        <v>66</v>
      </c>
      <c r="D19" s="32">
        <v>6048</v>
      </c>
      <c r="E19" s="13">
        <v>4.5</v>
      </c>
      <c r="F19" s="14">
        <v>4.7</v>
      </c>
      <c r="G19" s="14">
        <v>4.63</v>
      </c>
      <c r="H19" s="7">
        <v>3</v>
      </c>
      <c r="I19" s="3">
        <f t="shared" si="0"/>
        <v>4.6099999999999994</v>
      </c>
      <c r="J19" s="8">
        <f t="shared" si="1"/>
        <v>0.10148891565096146</v>
      </c>
      <c r="K19" s="9">
        <f t="shared" si="2"/>
        <v>2.2014949165067566E-2</v>
      </c>
      <c r="L19" s="10">
        <f t="shared" si="3"/>
        <v>4.6099999999999994</v>
      </c>
      <c r="M19" s="11">
        <f t="shared" si="4"/>
        <v>4.5</v>
      </c>
      <c r="N19" s="12">
        <f t="shared" si="5"/>
        <v>4.5</v>
      </c>
      <c r="O19" s="12">
        <f t="shared" si="6"/>
        <v>27216</v>
      </c>
      <c r="P19" s="19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</row>
    <row r="20" spans="1:1014" s="21" customFormat="1" ht="15">
      <c r="A20" s="33" t="s">
        <v>58</v>
      </c>
      <c r="B20" s="31" t="s">
        <v>59</v>
      </c>
      <c r="C20" s="30" t="s">
        <v>64</v>
      </c>
      <c r="D20" s="32">
        <v>6</v>
      </c>
      <c r="E20" s="13">
        <v>2244</v>
      </c>
      <c r="F20" s="14">
        <v>2356.1999999999998</v>
      </c>
      <c r="G20" s="14">
        <v>2311.3200000000002</v>
      </c>
      <c r="H20" s="7">
        <v>3</v>
      </c>
      <c r="I20" s="3">
        <f t="shared" si="0"/>
        <v>2303.84</v>
      </c>
      <c r="J20" s="8">
        <f t="shared" si="1"/>
        <v>56.472761575823661</v>
      </c>
      <c r="K20" s="9">
        <f t="shared" si="2"/>
        <v>2.45124494651641E-2</v>
      </c>
      <c r="L20" s="10">
        <f t="shared" si="3"/>
        <v>2303.84</v>
      </c>
      <c r="M20" s="11">
        <f t="shared" si="4"/>
        <v>2244</v>
      </c>
      <c r="N20" s="12">
        <f t="shared" si="5"/>
        <v>2244</v>
      </c>
      <c r="O20" s="12">
        <f t="shared" si="6"/>
        <v>13464</v>
      </c>
      <c r="P20" s="19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</row>
    <row r="21" spans="1:1014" s="21" customFormat="1" ht="15">
      <c r="A21" s="33" t="s">
        <v>60</v>
      </c>
      <c r="B21" s="31" t="s">
        <v>61</v>
      </c>
      <c r="C21" s="30" t="s">
        <v>64</v>
      </c>
      <c r="D21" s="32">
        <v>2</v>
      </c>
      <c r="E21" s="13">
        <v>1326</v>
      </c>
      <c r="F21" s="14">
        <v>1392.3</v>
      </c>
      <c r="G21" s="14">
        <v>1365.78</v>
      </c>
      <c r="H21" s="7">
        <v>3</v>
      </c>
      <c r="I21" s="3">
        <f t="shared" si="0"/>
        <v>1361.36</v>
      </c>
      <c r="J21" s="8">
        <f t="shared" si="1"/>
        <v>33.370268203897616</v>
      </c>
      <c r="K21" s="9">
        <f t="shared" si="2"/>
        <v>2.4512449465165436E-2</v>
      </c>
      <c r="L21" s="10">
        <f t="shared" si="3"/>
        <v>1361.36</v>
      </c>
      <c r="M21" s="11">
        <f t="shared" si="4"/>
        <v>1326</v>
      </c>
      <c r="N21" s="12">
        <f t="shared" si="5"/>
        <v>1326</v>
      </c>
      <c r="O21" s="12">
        <f t="shared" si="6"/>
        <v>2652</v>
      </c>
      <c r="P21" s="19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</row>
    <row r="22" spans="1:1014" s="21" customFormat="1" ht="30">
      <c r="A22" s="33" t="s">
        <v>62</v>
      </c>
      <c r="B22" s="31" t="s">
        <v>63</v>
      </c>
      <c r="C22" s="30" t="s">
        <v>66</v>
      </c>
      <c r="D22" s="32">
        <v>5</v>
      </c>
      <c r="E22" s="13">
        <v>1716</v>
      </c>
      <c r="F22" s="14">
        <v>1801.8</v>
      </c>
      <c r="G22" s="14">
        <v>1767.48</v>
      </c>
      <c r="H22" s="7">
        <v>3</v>
      </c>
      <c r="I22" s="3">
        <f t="shared" si="0"/>
        <v>1761.7600000000002</v>
      </c>
      <c r="J22" s="8">
        <f t="shared" si="1"/>
        <v>43.185052969742095</v>
      </c>
      <c r="K22" s="9">
        <f t="shared" si="2"/>
        <v>2.4512449465161026E-2</v>
      </c>
      <c r="L22" s="10">
        <f t="shared" si="3"/>
        <v>1761.7600000000002</v>
      </c>
      <c r="M22" s="11">
        <f t="shared" si="4"/>
        <v>1716</v>
      </c>
      <c r="N22" s="12">
        <f t="shared" si="5"/>
        <v>1716</v>
      </c>
      <c r="O22" s="12">
        <f t="shared" si="6"/>
        <v>8580</v>
      </c>
      <c r="P22" s="19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</row>
    <row r="23" spans="1:1014" s="21" customFormat="1">
      <c r="A23" s="5"/>
      <c r="B23" s="5"/>
      <c r="C23" s="6"/>
      <c r="D23" s="6"/>
      <c r="E23" s="13"/>
      <c r="F23" s="13"/>
      <c r="G23" s="13"/>
      <c r="H23" s="7"/>
      <c r="I23" s="3"/>
      <c r="J23" s="8"/>
      <c r="K23" s="9"/>
      <c r="L23" s="10"/>
      <c r="M23" s="11"/>
      <c r="N23" s="12"/>
      <c r="O23" s="12">
        <f>SUM(O8:O22)</f>
        <v>279802</v>
      </c>
      <c r="P23" s="19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</row>
    <row r="24" spans="1:1014" ht="26.25" customHeight="1">
      <c r="A24" s="50" t="s">
        <v>30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22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</row>
    <row r="25" spans="1:1014" s="1" customFormat="1" ht="18" customHeight="1">
      <c r="A25" s="51" t="s">
        <v>16</v>
      </c>
      <c r="B25" s="51"/>
      <c r="C25" s="51"/>
      <c r="D25" s="51"/>
      <c r="E25" s="51"/>
      <c r="F25" s="51"/>
      <c r="G25" s="51"/>
      <c r="H25" s="51"/>
      <c r="I25" s="23">
        <f>O23</f>
        <v>279802</v>
      </c>
      <c r="J25" s="24" t="s">
        <v>17</v>
      </c>
      <c r="K25" s="24"/>
      <c r="L25" s="24"/>
      <c r="M25" s="24"/>
      <c r="N25" s="24"/>
      <c r="O25" s="23"/>
      <c r="P25" s="15"/>
    </row>
    <row r="26" spans="1:1014" s="1" customFormat="1" ht="15" customHeight="1">
      <c r="A26" s="52" t="s">
        <v>18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15"/>
    </row>
    <row r="27" spans="1:1014" s="15" customFormat="1">
      <c r="A27" s="46" t="s">
        <v>71</v>
      </c>
      <c r="B27" s="46"/>
      <c r="C27" s="46"/>
      <c r="D27" s="46"/>
      <c r="E27" s="46"/>
      <c r="F27" s="46"/>
      <c r="G27" s="46"/>
      <c r="H27" s="46"/>
      <c r="I27" s="46"/>
      <c r="J27" s="2"/>
      <c r="K27" s="2"/>
      <c r="L27" s="2"/>
      <c r="M27" s="2"/>
      <c r="N27" s="2"/>
      <c r="O27" s="2"/>
    </row>
    <row r="28" spans="1:1014" s="15" customFormat="1" ht="15.75" customHeight="1">
      <c r="A28" s="47" t="s">
        <v>29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19">
    <mergeCell ref="A5:B5"/>
    <mergeCell ref="C5:O5"/>
    <mergeCell ref="A27:I27"/>
    <mergeCell ref="A28:O28"/>
    <mergeCell ref="I6:K6"/>
    <mergeCell ref="L6:O6"/>
    <mergeCell ref="A24:O24"/>
    <mergeCell ref="A25:H25"/>
    <mergeCell ref="A26:O26"/>
    <mergeCell ref="A6:A7"/>
    <mergeCell ref="B6:B7"/>
    <mergeCell ref="C6:C7"/>
    <mergeCell ref="D6:D7"/>
    <mergeCell ref="E6:H6"/>
    <mergeCell ref="B1:O1"/>
    <mergeCell ref="B2:O2"/>
    <mergeCell ref="A3:O3"/>
    <mergeCell ref="A4:B4"/>
    <mergeCell ref="C4:O4"/>
  </mergeCells>
  <pageMargins left="0.70833333333333304" right="0.70833333333333304" top="0.74791666666666701" bottom="0.74791666666666701" header="0.51180555555555496" footer="0.51180555555555496"/>
  <pageSetup paperSize="9" scale="73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L11" sqref="L11:L12"/>
    </sheetView>
  </sheetViews>
  <sheetFormatPr defaultColWidth="11.5703125" defaultRowHeight="12.75"/>
  <cols>
    <col min="1" max="3" width="8.7109375" style="25" customWidth="1"/>
    <col min="4" max="4" width="2.5703125" style="25" customWidth="1"/>
    <col min="5" max="5" width="8.7109375" style="25" customWidth="1"/>
    <col min="6" max="6" width="21.28515625" style="25" customWidth="1"/>
    <col min="7" max="7" width="27.85546875" style="25" customWidth="1"/>
    <col min="8" max="64" width="8.7109375" style="25" customWidth="1"/>
    <col min="65" max="16384" width="11.5703125" style="25"/>
  </cols>
  <sheetData>
    <row r="1" spans="1:7" ht="15" customHeight="1">
      <c r="A1" s="57" t="s">
        <v>19</v>
      </c>
      <c r="B1" s="57"/>
      <c r="C1" s="57"/>
      <c r="D1" s="57"/>
      <c r="E1" s="57"/>
      <c r="F1" s="57"/>
      <c r="G1" s="57"/>
    </row>
    <row r="2" spans="1:7" ht="42" customHeight="1">
      <c r="A2" s="58" t="s">
        <v>74</v>
      </c>
      <c r="B2" s="58"/>
      <c r="C2" s="58"/>
      <c r="D2" s="58"/>
      <c r="E2" s="58"/>
      <c r="F2" s="58"/>
      <c r="G2" s="58"/>
    </row>
    <row r="3" spans="1:7">
      <c r="A3" s="58"/>
      <c r="B3" s="58"/>
      <c r="C3" s="58"/>
      <c r="D3" s="58"/>
      <c r="E3" s="58"/>
      <c r="F3" s="58"/>
      <c r="G3" s="58"/>
    </row>
    <row r="4" spans="1:7" ht="74.25" customHeight="1">
      <c r="A4" s="59" t="s">
        <v>20</v>
      </c>
      <c r="B4" s="59"/>
      <c r="C4" s="59"/>
      <c r="D4" s="59"/>
      <c r="E4" s="60" t="s">
        <v>75</v>
      </c>
      <c r="F4" s="60"/>
      <c r="G4" s="60"/>
    </row>
    <row r="5" spans="1:7" ht="162.6" customHeight="1">
      <c r="A5" s="59" t="s">
        <v>1</v>
      </c>
      <c r="B5" s="59"/>
      <c r="C5" s="59"/>
      <c r="D5" s="59"/>
      <c r="E5" s="60" t="s">
        <v>21</v>
      </c>
      <c r="F5" s="60"/>
      <c r="G5" s="60"/>
    </row>
    <row r="6" spans="1:7" ht="25.15" customHeight="1">
      <c r="A6" s="59" t="s">
        <v>22</v>
      </c>
      <c r="B6" s="59"/>
      <c r="C6" s="59"/>
      <c r="D6" s="59"/>
      <c r="E6" s="61">
        <f>НМЦК!I25</f>
        <v>279802</v>
      </c>
      <c r="F6" s="61"/>
      <c r="G6" s="61"/>
    </row>
    <row r="7" spans="1:7" ht="20.45" customHeight="1">
      <c r="A7" s="59" t="s">
        <v>23</v>
      </c>
      <c r="B7" s="59"/>
      <c r="C7" s="59"/>
      <c r="D7" s="59"/>
      <c r="E7" s="60" t="s">
        <v>24</v>
      </c>
      <c r="F7" s="60"/>
      <c r="G7" s="60"/>
    </row>
    <row r="8" spans="1:7" ht="24" customHeight="1">
      <c r="A8" s="60" t="s">
        <v>70</v>
      </c>
      <c r="B8" s="60"/>
      <c r="C8" s="60"/>
      <c r="D8" s="60"/>
      <c r="E8" s="60"/>
      <c r="F8" s="60"/>
      <c r="G8" s="60"/>
    </row>
    <row r="9" spans="1:7" ht="15.75">
      <c r="A9" s="26"/>
      <c r="B9" s="26"/>
      <c r="C9" s="26"/>
      <c r="D9" s="26"/>
      <c r="E9" s="27"/>
      <c r="F9" s="26"/>
      <c r="G9" s="26"/>
    </row>
    <row r="10" spans="1:7" ht="16.5" customHeight="1">
      <c r="A10" s="62" t="s">
        <v>25</v>
      </c>
      <c r="B10" s="62"/>
      <c r="C10" s="62"/>
      <c r="D10" s="62"/>
      <c r="E10" s="62"/>
      <c r="F10" s="62"/>
      <c r="G10" s="62"/>
    </row>
    <row r="11" spans="1:7" ht="15.75" customHeight="1">
      <c r="A11" s="63" t="s">
        <v>26</v>
      </c>
      <c r="B11" s="63"/>
      <c r="C11" s="63"/>
      <c r="D11" s="63"/>
      <c r="E11" s="63"/>
      <c r="F11" s="63"/>
      <c r="G11" s="26"/>
    </row>
    <row r="12" spans="1:7" ht="16.5" customHeight="1">
      <c r="A12" s="64"/>
      <c r="B12" s="64"/>
      <c r="C12" s="64"/>
      <c r="D12" s="64"/>
      <c r="E12" s="65" t="s">
        <v>28</v>
      </c>
      <c r="F12" s="65"/>
      <c r="G12" s="26"/>
    </row>
    <row r="13" spans="1:7" ht="15.75" customHeight="1">
      <c r="A13" s="63" t="s">
        <v>27</v>
      </c>
      <c r="B13" s="63"/>
      <c r="C13" s="63"/>
      <c r="D13" s="63"/>
      <c r="E13" s="63"/>
      <c r="F13" s="63"/>
      <c r="G13" s="26"/>
    </row>
  </sheetData>
  <mergeCells count="16">
    <mergeCell ref="A10:G10"/>
    <mergeCell ref="A11:F11"/>
    <mergeCell ref="A12:D12"/>
    <mergeCell ref="E12:F12"/>
    <mergeCell ref="A13:F13"/>
    <mergeCell ref="A6:D6"/>
    <mergeCell ref="E6:G6"/>
    <mergeCell ref="A7:D7"/>
    <mergeCell ref="E7:G7"/>
    <mergeCell ref="A8:G8"/>
    <mergeCell ref="A1:G1"/>
    <mergeCell ref="A2:G3"/>
    <mergeCell ref="A4:D4"/>
    <mergeCell ref="E4:G4"/>
    <mergeCell ref="A5:D5"/>
    <mergeCell ref="E5:G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Обоснование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Gate_14</cp:lastModifiedBy>
  <cp:revision>11</cp:revision>
  <cp:lastPrinted>2026-03-11T06:02:25Z</cp:lastPrinted>
  <dcterms:created xsi:type="dcterms:W3CDTF">1996-10-08T23:32:33Z</dcterms:created>
  <dcterms:modified xsi:type="dcterms:W3CDTF">2026-07-27T10:13:34Z</dcterms:modified>
  <dc:language>ru-RU</dc:language>
</cp:coreProperties>
</file>