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 цены" sheetId="1" state="visible" r:id="rId1"/>
  </sheets>
  <definedNames>
    <definedName name="_xlnm._FilterDatabase" localSheetId="0" hidden="1">'Расчет цены'!$A$2:$T$12</definedName>
    <definedName name="_xlnm.Print_Area" localSheetId="0">'Расчет цены'!$A$2:$R$10</definedName>
    <definedName name="_xlnm._FilterDatabase" localSheetId="0" hidden="1">'Расчет цены'!$A$2:$T$12</definedName>
  </definedNames>
  <calcPr fullPrecision="0"/>
</workbook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<sst xmlns="http://schemas.openxmlformats.org/spreadsheetml/2006/main" count="32" uniqueCount="32">
  <si>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
</t>
  </si>
  <si>
    <t xml:space="preserve">№ п/п</t>
  </si>
  <si>
    <t xml:space="preserve">Наименование объекта</t>
  </si>
  <si>
    <t>тип</t>
  </si>
  <si>
    <t xml:space="preserve">Ед. изм</t>
  </si>
  <si>
    <t>Кол-во</t>
  </si>
  <si>
    <t xml:space="preserve">Ценовая информация стоимости объекта закупки, (руб.) за ед.изм.</t>
  </si>
  <si>
    <t xml:space="preserve">Данные реестра контрактов (руб./ед.изм.)</t>
  </si>
  <si>
    <t xml:space="preserve">Данные статистики</t>
  </si>
  <si>
    <t xml:space="preserve">Оценка однородности совокупности значений выявленных цен, используемых в расчете Н(М)ЦК</t>
  </si>
  <si>
    <t xml:space="preserve">Н(М)ЦК,  определяемая методом сопоставимых рыночных цен (анализа рынка)</t>
  </si>
  <si>
    <t xml:space="preserve">Норматив цены </t>
  </si>
  <si>
    <t xml:space="preserve">Год финансирования</t>
  </si>
  <si>
    <t xml:space="preserve">Источник № 1 скриншоты из сети Интернет</t>
  </si>
  <si>
    <t xml:space="preserve">Источник № 2 скриншоты из сети Интернет</t>
  </si>
  <si>
    <t xml:space="preserve">Источник № 3  скриншоты из сети Интернет         </t>
  </si>
  <si>
    <t xml:space="preserve">Номер сведений о контракте №___ от </t>
  </si>
  <si>
    <r>
      <t xml:space="preserve">Средняя арифметическая цена за единицу     &lt;</t>
    </r>
    <r>
      <rPr>
        <b/>
        <i/>
        <sz val="8"/>
        <rFont val="Times New Roman"/>
      </rPr>
      <t>ц</t>
    </r>
    <r>
      <rPr>
        <b/>
        <sz val="8"/>
        <rFont val="Times New Roman"/>
      </rPr>
      <t xml:space="preserve">&gt; </t>
    </r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</si>
  <si>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</si>
  <si>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8"/>
        <rFont val="Times New Roman"/>
      </rPr>
      <t xml:space="preserve">         (не должен превышать 33%)</t>
    </r>
  </si>
  <si>
    <r>
      <rPr>
        <b/>
        <sz val="8"/>
        <rFont val="Times New Roman"/>
      </rPr>
      <t xml:space="preserve">Расчет Н(М)ЦК по формуле</t>
    </r>
    <r>
      <rPr>
        <sz val="8"/>
        <rFont val="Times New Roman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</si>
  <si>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</si>
  <si>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Н(М)ЦК  (руб.)</t>
  </si>
  <si>
    <t xml:space="preserve">Диспенсер гигиенических средств</t>
  </si>
  <si>
    <t>-</t>
  </si>
  <si>
    <t>штука</t>
  </si>
  <si>
    <t xml:space="preserve">Изделия бытовые из нержавеющей стали</t>
  </si>
  <si>
    <t xml:space="preserve">Ерш </t>
  </si>
  <si>
    <t xml:space="preserve">Мешок текстильный для упаковки готовых изделий</t>
  </si>
  <si>
    <t xml:space="preserve">Маска лицевая для защиты дыхательных путей</t>
  </si>
  <si>
    <t xml:space="preserve">Блок розеток</t>
  </si>
  <si>
    <t xml:space="preserve">В результате произведенного расчета, начальная(максимальная) цена контракта с учетом метода сопоставления рыночных цен составила: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</si>
</sst>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;[Red]#,##0.00"/>
  </numFmts>
  <fonts count="12">
    <font>
      <sz val="11.000000"/>
      <color theme="1"/>
      <name val="Calibri"/>
      <scheme val="minor"/>
    </font>
    <font>
      <sz val="10.000000"/>
      <name val="Tahoma"/>
    </font>
    <font>
      <sz val="10.000000"/>
      <color theme="1"/>
      <name val="Times New Roman"/>
    </font>
    <font>
      <b/>
      <sz val="12.000000"/>
      <color theme="1"/>
      <name val="Times New Roman"/>
    </font>
    <font>
      <b/>
      <sz val="12.000000"/>
      <name val="Times New Roman"/>
    </font>
    <font>
      <b/>
      <sz val="8.000000"/>
      <name val="Times New Roman"/>
    </font>
    <font>
      <b/>
      <sz val="8.000000"/>
      <color theme="1"/>
      <name val="Times New Roman"/>
    </font>
    <font>
      <sz val="8.000000"/>
      <name val="Times New Roman"/>
    </font>
    <font>
      <b/>
      <sz val="8.000000"/>
      <color theme="1"/>
      <name val="Calibri"/>
      <scheme val="minor"/>
    </font>
    <font>
      <sz val="10.000000"/>
      <name val="Times New Roman"/>
    </font>
    <font>
      <b/>
      <sz val="11.000000"/>
      <color theme="1"/>
      <name val="Calibri"/>
      <scheme val="minor"/>
    </font>
    <font>
      <b/>
      <sz val="10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25">
    <xf fontId="0" fillId="0" borderId="0" numFmtId="0" xfId="0"/>
    <xf fontId="2" fillId="0" borderId="0" numFmtId="0" xfId="0" applyFont="1" applyProtection="1">
      <protection locked="0"/>
    </xf>
    <xf fontId="3" fillId="0" borderId="0" numFmtId="0" xfId="0" applyFont="1" applyProtection="1">
      <protection locked="0"/>
    </xf>
    <xf fontId="4" fillId="0" borderId="1" numFmtId="0" xfId="0" applyFont="1" applyBorder="1" applyAlignment="1" applyProtection="1">
      <alignment horizontal="center" vertical="center" wrapText="1"/>
      <protection locked="0"/>
    </xf>
    <xf fontId="4" fillId="0" borderId="0" numFmtId="0" xfId="0" applyFont="1" applyAlignment="1" applyProtection="1">
      <alignment horizontal="center" vertical="center" wrapText="1"/>
      <protection locked="0"/>
    </xf>
    <xf fontId="5" fillId="0" borderId="2" numFmtId="0" xfId="0" applyFont="1" applyBorder="1" applyAlignment="1" applyProtection="1">
      <alignment horizontal="center" vertical="center" wrapText="1"/>
      <protection locked="0"/>
    </xf>
    <xf fontId="5" fillId="0" borderId="2" numFmtId="2" xfId="0" applyNumberFormat="1" applyFont="1" applyBorder="1" applyAlignment="1" applyProtection="1">
      <alignment horizontal="center" vertical="top" wrapText="1"/>
      <protection locked="0"/>
    </xf>
    <xf fontId="5" fillId="0" borderId="3" numFmtId="0" xfId="0" applyFont="1" applyBorder="1" applyAlignment="1" applyProtection="1">
      <alignment horizontal="center" vertical="center" wrapText="1"/>
      <protection locked="0"/>
    </xf>
    <xf fontId="6" fillId="0" borderId="3" numFmtId="0" xfId="0" applyFont="1" applyBorder="1" applyAlignment="1" applyProtection="1">
      <alignment horizontal="center" vertical="center" wrapText="1"/>
      <protection locked="0"/>
    </xf>
    <xf fontId="5" fillId="0" borderId="2" numFmtId="0" xfId="0" applyFont="1" applyBorder="1" applyAlignment="1" applyProtection="1">
      <alignment horizontal="center" vertical="top" wrapText="1"/>
      <protection locked="0"/>
    </xf>
    <xf fontId="7" fillId="0" borderId="2" numFmtId="0" xfId="0" applyFont="1" applyBorder="1" applyAlignment="1" applyProtection="1">
      <alignment horizontal="center" vertical="center" wrapText="1"/>
      <protection locked="0"/>
    </xf>
    <xf fontId="6" fillId="0" borderId="2" numFmtId="0" xfId="0" applyFont="1" applyBorder="1" applyAlignment="1" applyProtection="1">
      <alignment horizontal="center" vertical="center" wrapText="1"/>
      <protection locked="0"/>
    </xf>
    <xf fontId="0" fillId="0" borderId="4" numFmtId="0" xfId="0" applyBorder="1" applyAlignment="1">
      <alignment horizontal="center" vertical="center" wrapText="1"/>
    </xf>
    <xf fontId="8" fillId="0" borderId="4" numFmtId="0" xfId="0" applyFont="1" applyBorder="1" applyAlignment="1">
      <alignment horizontal="center" vertical="center" wrapText="1"/>
    </xf>
    <xf fontId="9" fillId="2" borderId="2" numFmtId="0" xfId="0" applyFont="1" applyFill="1" applyBorder="1" applyAlignment="1" applyProtection="1">
      <alignment horizontal="center" vertical="center" wrapText="1"/>
      <protection locked="0"/>
    </xf>
    <xf fontId="9" fillId="2" borderId="2" numFmtId="160" xfId="0" applyNumberFormat="1" applyFont="1" applyFill="1" applyBorder="1" applyAlignment="1" applyProtection="1">
      <alignment horizontal="center" vertical="center" wrapText="1"/>
      <protection locked="0"/>
    </xf>
    <xf fontId="5" fillId="2" borderId="2" numFmtId="0" xfId="0" applyFont="1" applyFill="1" applyBorder="1" applyAlignment="1" applyProtection="1">
      <alignment horizontal="center" vertical="top" wrapText="1"/>
      <protection locked="0"/>
    </xf>
    <xf fontId="5" fillId="2" borderId="2" numFmtId="0" xfId="0" applyFont="1" applyFill="1" applyBorder="1" applyAlignment="1" applyProtection="1">
      <alignment horizontal="center" vertical="center" wrapText="1"/>
      <protection locked="0"/>
    </xf>
    <xf fontId="2" fillId="2" borderId="2" numFmtId="4" xfId="0" applyNumberFormat="1" applyFont="1" applyFill="1" applyBorder="1" applyAlignment="1" applyProtection="1">
      <alignment horizontal="center" vertical="center"/>
      <protection locked="0"/>
    </xf>
    <xf fontId="2" fillId="2" borderId="2" numFmtId="160" xfId="0" applyNumberFormat="1" applyFont="1" applyFill="1" applyBorder="1" applyAlignment="1" applyProtection="1">
      <alignment horizontal="center" vertical="center"/>
      <protection locked="0"/>
    </xf>
    <xf fontId="10" fillId="0" borderId="2" numFmtId="0" xfId="0" applyFont="1" applyBorder="1" applyAlignment="1">
      <alignment horizontal="center" vertical="center"/>
    </xf>
    <xf fontId="9" fillId="2" borderId="2" numFmtId="4" xfId="0" applyNumberFormat="1" applyFont="1" applyFill="1" applyBorder="1" applyAlignment="1" applyProtection="1">
      <alignment horizontal="center" vertical="center"/>
      <protection locked="0"/>
    </xf>
    <xf fontId="3" fillId="0" borderId="0" numFmtId="0" xfId="0" applyFont="1" applyAlignment="1" applyProtection="1">
      <alignment horizontal="center" wrapText="1"/>
      <protection locked="0"/>
    </xf>
    <xf fontId="0" fillId="0" borderId="0" numFmtId="0" xfId="0"/>
    <xf fontId="11" fillId="0" borderId="0" numFmtId="4" xfId="0" applyNumberFormat="1" applyFont="1" applyAlignment="1" applyProtection="1">
      <alignment horizontal="center" vertical="center"/>
      <protection locked="0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14</xdr:col>
      <xdr:colOff>19050</xdr:colOff>
      <xdr:row>3</xdr:row>
      <xdr:rowOff>952500</xdr:rowOff>
    </xdr:from>
    <xdr:to>
      <xdr:col>15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8201025" y="1981200"/>
          <a:ext cx="695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13</xdr:col>
      <xdr:colOff>19050</xdr:colOff>
      <xdr:row>3</xdr:row>
      <xdr:rowOff>923925</xdr:rowOff>
    </xdr:from>
    <xdr:to>
      <xdr:col>13</xdr:col>
      <xdr:colOff>1019175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7381875" y="1952625"/>
          <a:ext cx="800100" cy="43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15</xdr:col>
      <xdr:colOff>109537</xdr:colOff>
      <xdr:row>3</xdr:row>
      <xdr:rowOff>1457325</xdr:rowOff>
    </xdr:from>
    <xdr:to>
      <xdr:col>15</xdr:col>
      <xdr:colOff>1781175</xdr:colOff>
      <xdr:row>3</xdr:row>
      <xdr:rowOff>1800225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8977312" y="2828925"/>
          <a:ext cx="1671638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15</xdr:col>
      <xdr:colOff>266700</xdr:colOff>
      <xdr:row>3</xdr:row>
      <xdr:rowOff>1400175</xdr:rowOff>
    </xdr:from>
    <xdr:to>
      <xdr:col>15</xdr:col>
      <xdr:colOff>419100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9163050" y="2428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D4" zoomScale="100" workbookViewId="0">
      <selection activeCell="F4" activeCellId="0" sqref="F:G"/>
    </sheetView>
  </sheetViews>
  <sheetFormatPr defaultColWidth="9.140625" defaultRowHeight="14.25"/>
  <cols>
    <col customWidth="1" min="1" max="1" style="1" width="4.7109375"/>
    <col customWidth="1" min="2" max="2" style="1" width="25.5703125"/>
    <col customWidth="1" min="3" max="4" style="1" width="8.28515625"/>
    <col bestFit="1" customWidth="1" min="5" max="5" style="1" width="8.7109375"/>
    <col customWidth="1" min="6" max="6" style="1" width="15.85546875"/>
    <col customWidth="1" min="7" max="7" style="1" width="16.140625"/>
    <col customWidth="1" min="8" max="8" style="1" width="15.42578125"/>
    <col customWidth="1" hidden="1" min="9" max="9" style="1" width="6.5703125"/>
    <col customWidth="1" hidden="1" min="10" max="10" style="1" width="7.42578125"/>
    <col customWidth="1" hidden="1" min="11" max="11" style="1" width="10.5703125"/>
    <col customWidth="1" min="12" max="12" style="1" width="0.140625"/>
    <col customWidth="1" min="13" max="13" style="1" width="15.5703125"/>
    <col customWidth="1" min="14" max="14" style="1" width="12.28515625"/>
    <col customWidth="1" min="15" max="15" style="1" width="10.7109375"/>
    <col customWidth="1" min="16" max="16" style="1" width="28.42578125"/>
    <col customWidth="1" min="17" max="17" style="1" width="15.28515625"/>
    <col customWidth="1" min="18" max="19" style="1" width="16"/>
    <col customWidth="1" min="20" max="20" style="1" width="16.7109375"/>
    <col min="21" max="16384" style="1" width="9.140625"/>
  </cols>
  <sheetData>
    <row r="1" ht="15">
      <c r="R1" s="2"/>
      <c r="S1" s="2"/>
      <c r="T1" s="1"/>
    </row>
    <row r="2" ht="42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4"/>
      <c r="R2" s="4"/>
      <c r="S2" s="4"/>
      <c r="T2" s="1"/>
    </row>
    <row r="3" ht="50.2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/>
      <c r="H3" s="5"/>
      <c r="I3" s="5" t="s">
        <v>7</v>
      </c>
      <c r="J3" s="5"/>
      <c r="K3" s="5"/>
      <c r="L3" s="5" t="s">
        <v>8</v>
      </c>
      <c r="M3" s="6" t="s">
        <v>9</v>
      </c>
      <c r="N3" s="6"/>
      <c r="O3" s="6"/>
      <c r="P3" s="5" t="s">
        <v>10</v>
      </c>
      <c r="Q3" s="5"/>
      <c r="R3" s="5"/>
      <c r="S3" s="7" t="s">
        <v>11</v>
      </c>
      <c r="T3" s="8" t="s">
        <v>12</v>
      </c>
    </row>
    <row r="4" ht="150" customHeight="1">
      <c r="A4" s="5"/>
      <c r="B4" s="5"/>
      <c r="C4" s="5"/>
      <c r="D4" s="5"/>
      <c r="E4" s="7"/>
      <c r="F4" s="9" t="s">
        <v>13</v>
      </c>
      <c r="G4" s="9" t="s">
        <v>14</v>
      </c>
      <c r="H4" s="9" t="s">
        <v>15</v>
      </c>
      <c r="I4" s="9" t="s">
        <v>16</v>
      </c>
      <c r="J4" s="9" t="s">
        <v>16</v>
      </c>
      <c r="K4" s="9" t="s">
        <v>16</v>
      </c>
      <c r="L4" s="5"/>
      <c r="M4" s="9" t="s">
        <v>17</v>
      </c>
      <c r="N4" s="9" t="s">
        <v>18</v>
      </c>
      <c r="O4" s="9" t="s">
        <v>19</v>
      </c>
      <c r="P4" s="10" t="s">
        <v>20</v>
      </c>
      <c r="Q4" s="11" t="s">
        <v>21</v>
      </c>
      <c r="R4" s="11" t="s">
        <v>22</v>
      </c>
      <c r="S4" s="12"/>
      <c r="T4" s="13"/>
    </row>
    <row r="5" ht="27" customHeight="1">
      <c r="A5" s="14">
        <v>1</v>
      </c>
      <c r="B5" s="14" t="s">
        <v>23</v>
      </c>
      <c r="C5" s="14" t="s">
        <v>24</v>
      </c>
      <c r="D5" s="14" t="s">
        <v>25</v>
      </c>
      <c r="E5" s="14">
        <v>2</v>
      </c>
      <c r="F5" s="15">
        <v>2610</v>
      </c>
      <c r="G5" s="15">
        <v>2950</v>
      </c>
      <c r="H5" s="15">
        <v>2800</v>
      </c>
      <c r="I5" s="16"/>
      <c r="J5" s="16"/>
      <c r="K5" s="16"/>
      <c r="L5" s="17"/>
      <c r="M5" s="15">
        <f t="shared" ref="M5:M9" si="0">(F5+G5+H5)/3</f>
        <v>2786.6666666666665</v>
      </c>
      <c r="N5" s="18">
        <f t="shared" ref="N5:N9" si="1">SQRT(((SUM((POWER(F5-M5,2)),(POWER(G5-M5,2)),(POWER(H5-M5,2)))/(COLUMNS(F5:H5)-1))))</f>
        <v>170.39170558842744</v>
      </c>
      <c r="O5" s="18">
        <f t="shared" ref="O5:O10" si="2">N5/M5*100</f>
        <v>6.1145348895368707</v>
      </c>
      <c r="P5" s="19">
        <f t="shared" ref="P5:P9" si="3">(E5*M5)</f>
        <v>5573.333333333333</v>
      </c>
      <c r="Q5" s="18">
        <f t="shared" ref="Q5:Q10" si="4">SUM(M5)</f>
        <v>2786.6666666666665</v>
      </c>
      <c r="R5" s="18">
        <f t="shared" ref="R5:R10" si="5">SUM(P5)</f>
        <v>5573.333333333333</v>
      </c>
      <c r="S5" s="18">
        <v>5100</v>
      </c>
      <c r="T5" s="20">
        <v>2026</v>
      </c>
    </row>
    <row r="6" ht="27" customHeight="1">
      <c r="A6" s="14">
        <v>2</v>
      </c>
      <c r="B6" s="14" t="s">
        <v>26</v>
      </c>
      <c r="C6" s="14" t="s">
        <v>24</v>
      </c>
      <c r="D6" s="14" t="s">
        <v>25</v>
      </c>
      <c r="E6" s="14">
        <v>2</v>
      </c>
      <c r="F6" s="15">
        <v>680</v>
      </c>
      <c r="G6" s="15">
        <v>1059</v>
      </c>
      <c r="H6" s="15">
        <v>723</v>
      </c>
      <c r="I6" s="16"/>
      <c r="J6" s="16"/>
      <c r="K6" s="16"/>
      <c r="L6" s="17"/>
      <c r="M6" s="15">
        <f t="shared" si="0"/>
        <v>820.66666666666663</v>
      </c>
      <c r="N6" s="18">
        <f t="shared" si="1"/>
        <v>207.51947699754194</v>
      </c>
      <c r="O6" s="18">
        <f t="shared" si="2"/>
        <v>25.286695003762222</v>
      </c>
      <c r="P6" s="19">
        <f t="shared" si="3"/>
        <v>1641.3333333333333</v>
      </c>
      <c r="Q6" s="18">
        <f t="shared" si="4"/>
        <v>820.66666666666663</v>
      </c>
      <c r="R6" s="18">
        <f t="shared" si="5"/>
        <v>1641.3333333333333</v>
      </c>
      <c r="S6" s="18">
        <v>3600</v>
      </c>
      <c r="T6" s="20"/>
    </row>
    <row r="7" ht="27" customHeight="1">
      <c r="A7" s="14">
        <v>3</v>
      </c>
      <c r="B7" s="14" t="s">
        <v>27</v>
      </c>
      <c r="C7" s="14" t="s">
        <v>24</v>
      </c>
      <c r="D7" s="14" t="s">
        <v>25</v>
      </c>
      <c r="E7" s="14">
        <v>2</v>
      </c>
      <c r="F7" s="15">
        <v>2716</v>
      </c>
      <c r="G7" s="15">
        <v>3771</v>
      </c>
      <c r="H7" s="15">
        <v>2765</v>
      </c>
      <c r="I7" s="16"/>
      <c r="J7" s="16"/>
      <c r="K7" s="16"/>
      <c r="L7" s="17"/>
      <c r="M7" s="15">
        <f t="shared" si="0"/>
        <v>3084</v>
      </c>
      <c r="N7" s="18">
        <f t="shared" si="1"/>
        <v>595.46368487087443</v>
      </c>
      <c r="O7" s="18">
        <f t="shared" si="2"/>
        <v>19.308160988030949</v>
      </c>
      <c r="P7" s="19">
        <f t="shared" si="3"/>
        <v>6168</v>
      </c>
      <c r="Q7" s="21">
        <f t="shared" si="4"/>
        <v>3084</v>
      </c>
      <c r="R7" s="21">
        <f t="shared" si="5"/>
        <v>6168</v>
      </c>
      <c r="S7" s="18">
        <v>3200</v>
      </c>
      <c r="T7" s="20"/>
    </row>
    <row r="8" ht="27" customHeight="1">
      <c r="A8" s="14">
        <v>4</v>
      </c>
      <c r="B8" s="14" t="s">
        <v>28</v>
      </c>
      <c r="C8" s="14" t="s">
        <v>24</v>
      </c>
      <c r="D8" s="14" t="s">
        <v>25</v>
      </c>
      <c r="E8" s="14">
        <v>1</v>
      </c>
      <c r="F8" s="15">
        <v>810</v>
      </c>
      <c r="G8" s="15">
        <v>900</v>
      </c>
      <c r="H8" s="15">
        <v>1136.8</v>
      </c>
      <c r="I8" s="16"/>
      <c r="J8" s="16"/>
      <c r="K8" s="16"/>
      <c r="L8" s="17"/>
      <c r="M8" s="15">
        <f t="shared" si="0"/>
        <v>948.93333333333339</v>
      </c>
      <c r="N8" s="18">
        <f t="shared" si="1"/>
        <v>168.805845080475</v>
      </c>
      <c r="O8" s="18">
        <f t="shared" si="2"/>
        <v>17.789009949466944</v>
      </c>
      <c r="P8" s="19">
        <f t="shared" si="3"/>
        <v>948.93333333333339</v>
      </c>
      <c r="Q8" s="18">
        <f t="shared" si="4"/>
        <v>948.93333333333339</v>
      </c>
      <c r="R8" s="18">
        <f t="shared" si="5"/>
        <v>948.93333333333339</v>
      </c>
      <c r="S8" s="18">
        <v>1238</v>
      </c>
      <c r="T8" s="20"/>
    </row>
    <row r="9" ht="20.100000000000001" customHeight="1">
      <c r="A9" s="14">
        <v>5</v>
      </c>
      <c r="B9" s="14" t="s">
        <v>29</v>
      </c>
      <c r="C9" s="14" t="s">
        <v>24</v>
      </c>
      <c r="D9" s="14" t="s">
        <v>25</v>
      </c>
      <c r="E9" s="14">
        <v>11</v>
      </c>
      <c r="F9" s="15">
        <v>81</v>
      </c>
      <c r="G9" s="15">
        <v>98</v>
      </c>
      <c r="H9" s="15">
        <v>90</v>
      </c>
      <c r="I9" s="16"/>
      <c r="J9" s="16"/>
      <c r="K9" s="16"/>
      <c r="L9" s="17"/>
      <c r="M9" s="15">
        <f t="shared" si="0"/>
        <v>89.666666666666671</v>
      </c>
      <c r="N9" s="18">
        <f t="shared" si="1"/>
        <v>8.5049005481153834</v>
      </c>
      <c r="O9" s="18">
        <f t="shared" si="2"/>
        <v>9.485019198641691</v>
      </c>
      <c r="P9" s="19">
        <f t="shared" si="3"/>
        <v>986.33333333333337</v>
      </c>
      <c r="Q9" s="18">
        <f t="shared" si="4"/>
        <v>89.666666666666671</v>
      </c>
      <c r="R9" s="18">
        <f t="shared" si="5"/>
        <v>986.33333333333337</v>
      </c>
      <c r="S9" s="18">
        <v>140</v>
      </c>
      <c r="T9" s="20"/>
    </row>
    <row r="10" ht="20.100000000000001" customHeight="1">
      <c r="A10" s="14">
        <v>6</v>
      </c>
      <c r="B10" s="14" t="s">
        <v>30</v>
      </c>
      <c r="C10" s="14" t="s">
        <v>24</v>
      </c>
      <c r="D10" s="14" t="s">
        <v>25</v>
      </c>
      <c r="E10" s="14">
        <v>2</v>
      </c>
      <c r="F10" s="15">
        <v>1703</v>
      </c>
      <c r="G10" s="15">
        <v>1880.1099999999999</v>
      </c>
      <c r="H10" s="15">
        <v>2079</v>
      </c>
      <c r="I10" s="16"/>
      <c r="J10" s="16"/>
      <c r="K10" s="16"/>
      <c r="L10" s="17"/>
      <c r="M10" s="15">
        <f>(F10+G10+H10)/3</f>
        <v>1887.3699999999999</v>
      </c>
      <c r="N10" s="18">
        <f>SQRT(((SUM((POWER(F10-M10,2)),(POWER(G10-M10,2)),(POWER(H10-M10,2)))/(COLUMNS(F10:H10)-1))))</f>
        <v>188.10510545968708</v>
      </c>
      <c r="O10" s="18">
        <f t="shared" si="2"/>
        <v>9.9665198376411137</v>
      </c>
      <c r="P10" s="19">
        <f>(E10*M10)</f>
        <v>3774.7399999999998</v>
      </c>
      <c r="Q10" s="18">
        <f t="shared" si="4"/>
        <v>1887.3699999999999</v>
      </c>
      <c r="R10" s="18">
        <f t="shared" si="5"/>
        <v>3774.7399999999998</v>
      </c>
      <c r="S10" s="18">
        <v>2270</v>
      </c>
      <c r="T10" s="20"/>
    </row>
    <row r="11" ht="20.100000000000001" customHeight="1">
      <c r="A11" s="15"/>
      <c r="B11" s="15"/>
      <c r="C11" s="15"/>
      <c r="D11" s="15"/>
      <c r="E11" s="15"/>
      <c r="F11" s="15">
        <f>SUMPRODUCT($E$5:$E$10,F5:F10)</f>
        <v>17119</v>
      </c>
      <c r="G11" s="15">
        <f>SUMPRODUCT($E$5:$E$10,G5:G10)</f>
        <v>21298.220000000001</v>
      </c>
      <c r="H11" s="15">
        <f>SUMPRODUCT($E$5:$E$10,H5:H10)</f>
        <v>18860.799999999999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ht="30" customHeight="1">
      <c r="A12" s="22" t="s">
        <v>31</v>
      </c>
      <c r="B12" s="23"/>
      <c r="C12" s="23"/>
      <c r="D12" s="23"/>
      <c r="E12" s="23"/>
      <c r="F12" s="23"/>
      <c r="G12" s="23"/>
      <c r="H12" s="23"/>
      <c r="R12" s="15">
        <f>SUM(R5:R10)</f>
        <v>19092.673333333332</v>
      </c>
      <c r="S12" s="24"/>
    </row>
  </sheetData>
  <autoFilter ref="A2:T12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15">
    <mergeCell ref="A2:R2"/>
    <mergeCell ref="A3:A4"/>
    <mergeCell ref="B3:B4"/>
    <mergeCell ref="C3:C4"/>
    <mergeCell ref="D3:D4"/>
    <mergeCell ref="E3:E4"/>
    <mergeCell ref="F3:H3"/>
    <mergeCell ref="I3:K3"/>
    <mergeCell ref="L3:L4"/>
    <mergeCell ref="M3:O3"/>
    <mergeCell ref="P3:R3"/>
    <mergeCell ref="S3:S4"/>
    <mergeCell ref="T3:T4"/>
    <mergeCell ref="T5:T10"/>
    <mergeCell ref="A12:H12"/>
  </mergeCells>
  <printOptions headings="0" gridLines="0"/>
  <pageMargins left="0.51181102362204722" right="0.70866141732283472" top="0.74803149606299213" bottom="0.74803149606299213" header="0.31496062992125984" footer="0.31496062992125984"/>
  <pageSetup paperSize="9" scale="69" fitToWidth="1" fitToHeight="1" pageOrder="downThenOver" orientation="landscape" usePrinterDefaults="1" blackAndWhite="0" draft="0" cellComments="none" useFirstPageNumber="0" errors="displayed" horizontalDpi="2147483648" verticalDpi="2147483648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Company>UFK6200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Елена Камиловна</dc:creator>
  <cp:lastModifiedBy>Тележук Лев Владиславович</cp:lastModifiedBy>
  <cp:revision>5</cp:revision>
  <dcterms:created xsi:type="dcterms:W3CDTF">2018-01-25T11:04:14Z</dcterms:created>
  <dcterms:modified xsi:type="dcterms:W3CDTF">2026-08-24T04:13:50Z</dcterms:modified>
</cp:coreProperties>
</file>