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65" windowWidth="14805" windowHeight="585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J8" i="27" l="1"/>
  <c r="I8" i="27"/>
  <c r="K8" i="27" s="1"/>
  <c r="M8" i="27" l="1"/>
  <c r="O8" i="27" s="1"/>
</calcChain>
</file>

<file path=xl/sharedStrings.xml><?xml version="1.0" encoding="utf-8"?>
<sst xmlns="http://schemas.openxmlformats.org/spreadsheetml/2006/main" count="30" uniqueCount="28">
  <si>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</si>
  <si>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</si>
  <si>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</si>
  <si>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</si>
  <si>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</si>
  <si>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</si>
  <si>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</si>
  <si>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</si>
  <si>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</si>
  <si>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</si>
  <si>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</si>
  <si>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</si>
  <si>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</si>
  <si>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</si>
  <si>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</si>
  <si>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</si>
  <si>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</si>
  <si>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</si>
  <si>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</si>
  <si>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ИНСУЛИН АСПАРТ, Раствор для подкожного и внутривенного введения в картриджах в шприц-ручке 100 ЕД/мл</t>
  </si>
  <si>
    <t>21.20.10.119</t>
  </si>
  <si>
    <t>мл</t>
  </si>
  <si>
    <t>КП 1 вх-1030 от 21.07.26</t>
  </si>
  <si>
    <t>КП 2 вх-1031 от 21.07.26</t>
  </si>
  <si>
    <t>КП 3 вх-1032 от 21.07.26</t>
  </si>
  <si>
    <t>Дата подготовки обоснования НМЦК: 21.07.2026</t>
  </si>
  <si>
    <t>На основании проведенного анализа рынка и расчетов НМЦК составляет: 10592,10 рубля</t>
  </si>
  <si>
    <t>Минимальная цена с НДС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</si>
</sst>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11</xdr:row>
      <xdr:rowOff>40999</xdr:rowOff>
    </xdr:from>
    <xdr:to>
      <xdr:col>1</xdr:col>
      <xdr:colOff>2004805</xdr:colOff>
      <xdr:row>11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4"/>
  <sheetViews>
    <sheetView tabSelected="1" zoomScaleNormal="100" workbookViewId="0">
      <selection activeCell="N8" sqref="N8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81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2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56.25" customHeight="1" x14ac:dyDescent="0.25">
      <c r="A5" s="11" t="s">
        <v>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44.25" customHeight="1" x14ac:dyDescent="0.2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4" t="s">
        <v>22</v>
      </c>
      <c r="G6" s="4" t="s">
        <v>23</v>
      </c>
      <c r="H6" s="4" t="s">
        <v>24</v>
      </c>
      <c r="I6" s="5" t="s">
        <v>16</v>
      </c>
      <c r="J6" s="4" t="s">
        <v>17</v>
      </c>
      <c r="K6" s="4" t="s">
        <v>18</v>
      </c>
      <c r="L6" s="4"/>
      <c r="M6" s="3" t="s">
        <v>14</v>
      </c>
      <c r="N6" s="3" t="s">
        <v>27</v>
      </c>
      <c r="O6" s="5" t="s">
        <v>15</v>
      </c>
    </row>
    <row r="7" spans="1:15" ht="46.5" customHeight="1" x14ac:dyDescent="0.25">
      <c r="A7" s="3"/>
      <c r="B7" s="3"/>
      <c r="C7" s="3"/>
      <c r="D7" s="3"/>
      <c r="E7" s="3"/>
      <c r="F7" s="4" t="s">
        <v>13</v>
      </c>
      <c r="G7" s="4" t="s">
        <v>13</v>
      </c>
      <c r="H7" s="4" t="s">
        <v>13</v>
      </c>
      <c r="I7" s="6"/>
      <c r="J7" s="15"/>
      <c r="K7" s="15"/>
      <c r="L7" s="4"/>
      <c r="M7" s="3"/>
      <c r="N7" s="3"/>
      <c r="O7" s="6"/>
    </row>
    <row r="8" spans="1:15" ht="51.75" customHeight="1" x14ac:dyDescent="0.25">
      <c r="A8" s="4">
        <v>1</v>
      </c>
      <c r="B8" s="4" t="s">
        <v>19</v>
      </c>
      <c r="C8" s="4" t="s">
        <v>20</v>
      </c>
      <c r="D8" s="4" t="s">
        <v>21</v>
      </c>
      <c r="E8" s="4">
        <v>75</v>
      </c>
      <c r="F8" s="20">
        <v>128.38909000000001</v>
      </c>
      <c r="G8" s="4">
        <v>131.6969</v>
      </c>
      <c r="H8" s="4">
        <v>128.7878</v>
      </c>
      <c r="I8" s="4">
        <f>(F8+G8+H8)/3</f>
        <v>129.62459666666669</v>
      </c>
      <c r="J8" s="20">
        <f>STDEVA(F8:H8)</f>
        <v>1.8057057470787747</v>
      </c>
      <c r="K8" s="19">
        <f>IF(I8&gt;0,STDEVA(F8:H8)/(SUM(F8:H8)/COUNTIF(F8:H8,"&gt;0")),0)</f>
        <v>1.3930270901611351E-2</v>
      </c>
      <c r="L8" s="4"/>
      <c r="M8" s="4">
        <f>MIN(F8:H8)</f>
        <v>128.38909000000001</v>
      </c>
      <c r="N8" s="4">
        <v>141.22800000000001</v>
      </c>
      <c r="O8" s="21">
        <f>N8*E8</f>
        <v>10592.1</v>
      </c>
    </row>
    <row r="9" spans="1:15" ht="20.25" customHeight="1" x14ac:dyDescent="0.25">
      <c r="A9" s="7" t="s">
        <v>26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7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9.25" customHeight="1" thickBot="1" x14ac:dyDescent="0.3">
      <c r="A12" s="16" t="s">
        <v>6</v>
      </c>
      <c r="B12" s="18"/>
      <c r="C12" s="17"/>
      <c r="D12" s="17"/>
      <c r="E12" s="17"/>
      <c r="F12" s="17"/>
      <c r="G12" s="17"/>
      <c r="H12" s="17"/>
      <c r="I12" s="17"/>
      <c r="J12" s="17"/>
      <c r="K12" s="17"/>
      <c r="L12" s="2"/>
      <c r="M12" s="2"/>
      <c r="N12" s="2"/>
      <c r="O12" s="2"/>
    </row>
    <row r="13" spans="1:15" x14ac:dyDescent="0.25">
      <c r="A13" s="2" t="s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 t="s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2" t="s">
        <v>25</v>
      </c>
      <c r="B18" s="22"/>
      <c r="C18" s="2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</sheetData>
  <mergeCells count="14">
    <mergeCell ref="A18:C18"/>
    <mergeCell ref="N6:N7"/>
    <mergeCell ref="M6:M7"/>
    <mergeCell ref="E6:E7"/>
    <mergeCell ref="D6:D7"/>
    <mergeCell ref="C6:C7"/>
    <mergeCell ref="I6:I7"/>
    <mergeCell ref="B6:B7"/>
    <mergeCell ref="A6:A7"/>
    <mergeCell ref="A9:O9"/>
    <mergeCell ref="O6:O7"/>
    <mergeCell ref="A3:O3"/>
    <mergeCell ref="A5:O5"/>
    <mergeCell ref="A2:O2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2026-07-21T09:46:09Z</dcterms:modified>
</cp:coreProperties>
</file>