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зз-0126_средства защиты_клиника_ПЗ_п5 (ЕАТ)\"/>
    </mc:Choice>
  </mc:AlternateContent>
  <bookViews>
    <workbookView xWindow="0" yWindow="600" windowWidth="14130" windowHeight="11100"/>
  </bookViews>
  <sheets>
    <sheet name="Обоснование НМЦК" sheetId="3" r:id="rId1"/>
  </sheets>
  <definedNames>
    <definedName name="_xlnm._FilterDatabase" localSheetId="0" hidden="1">'Обоснование НМЦК'!$A$6:$N$19</definedName>
    <definedName name="_xlnm.Print_Area" localSheetId="0">'Обоснование НМЦК'!$A$2:$P$25</definedName>
  </definedNames>
  <calcPr calcId="162913"/>
</workbook>
</file>

<file path=xl/calcChain.xml><?xml version="1.0" encoding="utf-8"?>
<calcChain xmlns="http://schemas.openxmlformats.org/spreadsheetml/2006/main">
  <c r="O16" i="3" l="1"/>
  <c r="P16" i="3" s="1"/>
  <c r="H16" i="3"/>
  <c r="G16" i="3"/>
  <c r="F16" i="3"/>
  <c r="I16" i="3" s="1"/>
  <c r="K16" i="3" s="1"/>
  <c r="N16" i="3" s="1"/>
  <c r="O7" i="3" l="1"/>
  <c r="P7" i="3" s="1"/>
  <c r="O10" i="3"/>
  <c r="P10" i="3" s="1"/>
  <c r="O13" i="3"/>
  <c r="P13" i="3" s="1"/>
  <c r="P19" i="3" l="1"/>
  <c r="G10" i="3"/>
  <c r="G13" i="3"/>
  <c r="F10" i="3"/>
  <c r="I10" i="3" s="1"/>
  <c r="F13" i="3"/>
  <c r="I13" i="3" s="1"/>
  <c r="G7" i="3"/>
  <c r="F7" i="3"/>
  <c r="I7" i="3" s="1"/>
  <c r="H13" i="3" l="1"/>
  <c r="H10" i="3"/>
  <c r="H7" i="3"/>
  <c r="K10" i="3" l="1"/>
  <c r="N10" i="3" l="1"/>
  <c r="K13" i="3"/>
  <c r="K7" i="3"/>
  <c r="N13" i="3" l="1"/>
  <c r="N7" i="3"/>
  <c r="N19" i="3" s="1"/>
</calcChain>
</file>

<file path=xl/sharedStrings.xml><?xml version="1.0" encoding="utf-8"?>
<sst xmlns="http://schemas.openxmlformats.org/spreadsheetml/2006/main" count="53" uniqueCount="38">
  <si>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</si>
  <si>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</si>
  <si>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</si>
  <si>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</si>
  <si>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</si>
  <si>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</si>
  <si>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</si>
  <si>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</si>
  <si>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</si>
  <si>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</si>
  <si>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</si>
  <si>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Ценовое предложение №3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</si>
  <si>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</si>
  <si>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</si>
  <si>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</si>
  <si>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Специалист по закупкам</t>
  </si>
  <si>
    <t>(должность)</t>
  </si>
  <si>
    <t>(подпись)</t>
  </si>
  <si>
    <t>(расшифровка подписи)</t>
  </si>
  <si>
    <t>Средняя цена за ед. товара, руб.</t>
  </si>
  <si>
    <t>НДС, %</t>
  </si>
  <si>
    <t>Расчетная цена заказчика единицы МИ, 
без НДС, руб.</t>
  </si>
  <si>
    <t>Расчетная цена заказчика единицы МИ, 
с НДС, руб.</t>
  </si>
  <si>
    <t>Обоснование начальной (максимальной) цены контракта</t>
  </si>
  <si>
    <t>НМЦК</t>
  </si>
  <si>
    <t>Расчётная цена</t>
  </si>
  <si>
    <t>Используемый метод определения Н(М)ЦК: в соответствии с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</si>
  <si>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Обоснование определения Н(М)ЦК: Средневзвешенное значение единицы выявлено методом сопоставимых рыночных цен (анализа рынка) в соответствии с ч. 2-6 статьи 22 Федерального закона от 05 апреля 2013 № 44-ФЗ "О контрактной системе в сфере закупок товаров, работ, услуг для обеспечения государственных и муниципальных нужд"</t>
  </si>
  <si>
    <t>Начальная цена единицы МИ, 
с НДС в соответствии с выделенными лимитами, руб.*</t>
  </si>
  <si>
    <t>НМЦК в соответствии с выделенными лимитами, руб.*</t>
  </si>
  <si>
    <t>Огородников Ю.В.</t>
  </si>
  <si>
    <t>Поставка средств защиты от излучения</t>
  </si>
  <si>
    <t>Жилет рентгенозащитный</t>
  </si>
  <si>
    <t>Комплект защитный (фартук)</t>
  </si>
  <si>
    <t>Воротник рентгенозащитный</t>
  </si>
  <si>
    <t>Набор пластин рентгенозащитных</t>
  </si>
  <si>
    <t>штука</t>
  </si>
  <si>
    <t>* расчет НМЦК произведен согласно п.18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изделий, предусмотренного Приказом Минздрава России от 15.05.2020 N 450н и на основании минимальной стоимости из предложенных поставщиками цен, что соответствует принципу эффективности использования бюджетных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</si>
</sst>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5"/>
  <sheetViews>
    <sheetView tabSelected="1" zoomScaleNormal="100" zoomScaleSheetLayoutView="85" workbookViewId="0">
      <selection activeCell="A6" sqref="A6"/>
    </sheetView>
  </sheetViews>
  <sheetFormatPr defaultColWidth="8.85546875" defaultRowHeight="15" x14ac:dyDescent="0.25"/>
  <cols>
    <col min="1" max="1" width="4.140625" customWidth="1"/>
    <col min="2" max="2" width="25" customWidth="1"/>
    <col min="3" max="4" width="17.7109375" customWidth="1"/>
    <col min="5" max="9" width="15.7109375" customWidth="1"/>
    <col min="10" max="10" width="10.7109375" style="6" customWidth="1"/>
    <col min="11" max="11" width="15.7109375" customWidth="1"/>
    <col min="12" max="13" width="10.7109375" customWidth="1"/>
    <col min="14" max="16" width="17.7109375" customWidth="1"/>
  </cols>
  <sheetData>
    <row r="2" spans="1:16" ht="20.100000000000001" customHeight="1" x14ac:dyDescent="0.2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0.100000000000001" customHeight="1" x14ac:dyDescent="0.2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30" customHeight="1" x14ac:dyDescent="0.25">
      <c r="A4" s="28" t="s">
        <v>26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30" customHeight="1" x14ac:dyDescent="0.25">
      <c r="A5" s="29" t="s">
        <v>27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85.5" x14ac:dyDescent="0.25">
      <c r="A6" s="7" t="s">
        <v>2</v>
      </c>
      <c r="B6" s="7" t="s">
        <v>3</v>
      </c>
      <c r="C6" s="7" t="s">
        <v>4</v>
      </c>
      <c r="D6" s="7" t="s">
        <v>5</v>
      </c>
      <c r="E6" s="8" t="s">
        <v>6</v>
      </c>
      <c r="F6" s="8" t="s">
        <v>19</v>
      </c>
      <c r="G6" s="8" t="s">
        <v>12</v>
      </c>
      <c r="H6" s="8" t="s">
        <v>13</v>
      </c>
      <c r="I6" s="8" t="s">
        <v>21</v>
      </c>
      <c r="J6" s="9" t="s">
        <v>20</v>
      </c>
      <c r="K6" s="8" t="s">
        <v>22</v>
      </c>
      <c r="L6" s="8" t="s">
        <v>8</v>
      </c>
      <c r="M6" s="7" t="s">
        <v>0</v>
      </c>
      <c r="N6" s="8" t="s">
        <v>1</v>
      </c>
      <c r="O6" s="8" t="s">
        <v>28</v>
      </c>
      <c r="P6" s="8" t="s">
        <v>29</v>
      </c>
    </row>
    <row r="7" spans="1:16" ht="30" customHeight="1" x14ac:dyDescent="0.25">
      <c r="A7" s="20">
        <v>1</v>
      </c>
      <c r="B7" s="20" t="s">
        <v>32</v>
      </c>
      <c r="C7" s="23" t="s">
        <v>7</v>
      </c>
      <c r="D7" s="10" t="s">
        <v>9</v>
      </c>
      <c r="E7" s="11">
        <v>26360</v>
      </c>
      <c r="F7" s="13">
        <f>AVERAGE(E7:E9)</f>
        <v>27018.333333333332</v>
      </c>
      <c r="G7" s="13">
        <f>AVERAGE(E7:E9)</f>
        <v>27018.333333333332</v>
      </c>
      <c r="H7" s="13">
        <f>ROUND(((STDEV(E7:E9))/(AVERAGE(E7:E9)))*100,2)</f>
        <v>2.4300000000000002</v>
      </c>
      <c r="I7" s="13">
        <f>F7/(1+0.01*J7)</f>
        <v>24562.121212121208</v>
      </c>
      <c r="J7" s="16">
        <v>10</v>
      </c>
      <c r="K7" s="13">
        <f>ROUND((I7*(1+0.01*J7)),2)</f>
        <v>27018.33</v>
      </c>
      <c r="L7" s="13" t="s">
        <v>36</v>
      </c>
      <c r="M7" s="16">
        <v>1</v>
      </c>
      <c r="N7" s="13">
        <f>K7*M7</f>
        <v>27018.33</v>
      </c>
      <c r="O7" s="19">
        <f>MIN(E7:E9)</f>
        <v>26360</v>
      </c>
      <c r="P7" s="19">
        <f>O7*M7</f>
        <v>26360</v>
      </c>
    </row>
    <row r="8" spans="1:16" ht="30" customHeight="1" x14ac:dyDescent="0.25">
      <c r="A8" s="21"/>
      <c r="B8" s="21"/>
      <c r="C8" s="24"/>
      <c r="D8" s="10" t="s">
        <v>10</v>
      </c>
      <c r="E8" s="11">
        <v>27675</v>
      </c>
      <c r="F8" s="14"/>
      <c r="G8" s="14"/>
      <c r="H8" s="14"/>
      <c r="I8" s="14"/>
      <c r="J8" s="17"/>
      <c r="K8" s="14"/>
      <c r="L8" s="14"/>
      <c r="M8" s="17"/>
      <c r="N8" s="14"/>
      <c r="O8" s="19"/>
      <c r="P8" s="19"/>
    </row>
    <row r="9" spans="1:16" ht="30" customHeight="1" x14ac:dyDescent="0.25">
      <c r="A9" s="22"/>
      <c r="B9" s="22"/>
      <c r="C9" s="25"/>
      <c r="D9" s="10" t="s">
        <v>11</v>
      </c>
      <c r="E9" s="11">
        <v>27020</v>
      </c>
      <c r="F9" s="15"/>
      <c r="G9" s="15"/>
      <c r="H9" s="15"/>
      <c r="I9" s="15"/>
      <c r="J9" s="18"/>
      <c r="K9" s="15"/>
      <c r="L9" s="15"/>
      <c r="M9" s="18"/>
      <c r="N9" s="15"/>
      <c r="O9" s="19"/>
      <c r="P9" s="19"/>
    </row>
    <row r="10" spans="1:16" ht="30" customHeight="1" x14ac:dyDescent="0.25">
      <c r="A10" s="20">
        <v>2</v>
      </c>
      <c r="B10" s="20" t="s">
        <v>33</v>
      </c>
      <c r="C10" s="23" t="s">
        <v>7</v>
      </c>
      <c r="D10" s="10" t="s">
        <v>9</v>
      </c>
      <c r="E10" s="11">
        <v>56120</v>
      </c>
      <c r="F10" s="13">
        <f t="shared" ref="F10" si="0">AVERAGE(E10:E12)</f>
        <v>57521.666666666664</v>
      </c>
      <c r="G10" s="13">
        <f t="shared" ref="G10" si="1">AVERAGE(E10:E12)</f>
        <v>57521.666666666664</v>
      </c>
      <c r="H10" s="13">
        <f>ROUND(((STDEV(E10:E12))/(AVERAGE(E10:E12)))*100,2)</f>
        <v>2.44</v>
      </c>
      <c r="I10" s="13">
        <f>F10/(1+0.01*J10)</f>
        <v>52292.424242424233</v>
      </c>
      <c r="J10" s="16">
        <v>10</v>
      </c>
      <c r="K10" s="13">
        <f>ROUND((I10*(1+0.01*J10)),2)</f>
        <v>57521.67</v>
      </c>
      <c r="L10" s="13" t="s">
        <v>36</v>
      </c>
      <c r="M10" s="16">
        <v>1</v>
      </c>
      <c r="N10" s="13">
        <f t="shared" ref="N10" si="2">K10*M10</f>
        <v>57521.67</v>
      </c>
      <c r="O10" s="19">
        <f>MIN(E10:E12)</f>
        <v>56120</v>
      </c>
      <c r="P10" s="19">
        <f>O10*M10</f>
        <v>56120</v>
      </c>
    </row>
    <row r="11" spans="1:16" ht="30" customHeight="1" x14ac:dyDescent="0.25">
      <c r="A11" s="21"/>
      <c r="B11" s="21"/>
      <c r="C11" s="24"/>
      <c r="D11" s="10" t="s">
        <v>10</v>
      </c>
      <c r="E11" s="11">
        <v>58925</v>
      </c>
      <c r="F11" s="14"/>
      <c r="G11" s="14"/>
      <c r="H11" s="14"/>
      <c r="I11" s="14"/>
      <c r="J11" s="17"/>
      <c r="K11" s="14"/>
      <c r="L11" s="14"/>
      <c r="M11" s="17"/>
      <c r="N11" s="14"/>
      <c r="O11" s="19"/>
      <c r="P11" s="19"/>
    </row>
    <row r="12" spans="1:16" ht="30" customHeight="1" x14ac:dyDescent="0.25">
      <c r="A12" s="22"/>
      <c r="B12" s="22"/>
      <c r="C12" s="25"/>
      <c r="D12" s="10" t="s">
        <v>11</v>
      </c>
      <c r="E12" s="11">
        <v>57520</v>
      </c>
      <c r="F12" s="15"/>
      <c r="G12" s="15"/>
      <c r="H12" s="15"/>
      <c r="I12" s="15"/>
      <c r="J12" s="18"/>
      <c r="K12" s="15"/>
      <c r="L12" s="15"/>
      <c r="M12" s="18"/>
      <c r="N12" s="15"/>
      <c r="O12" s="19"/>
      <c r="P12" s="19"/>
    </row>
    <row r="13" spans="1:16" ht="30" customHeight="1" x14ac:dyDescent="0.25">
      <c r="A13" s="20">
        <v>3</v>
      </c>
      <c r="B13" s="20" t="s">
        <v>34</v>
      </c>
      <c r="C13" s="23" t="s">
        <v>7</v>
      </c>
      <c r="D13" s="10" t="s">
        <v>9</v>
      </c>
      <c r="E13" s="11">
        <v>7660</v>
      </c>
      <c r="F13" s="13">
        <f>AVERAGE(E13:E15)</f>
        <v>7851.666666666667</v>
      </c>
      <c r="G13" s="13">
        <f>AVERAGE(E13:E15)</f>
        <v>7851.666666666667</v>
      </c>
      <c r="H13" s="13">
        <f>ROUND(((STDEV(E13:E15))/(AVERAGE(E13:E15)))*100,2)</f>
        <v>2.4500000000000002</v>
      </c>
      <c r="I13" s="13">
        <f>F13/(1+0.01*J13)</f>
        <v>7137.878787878788</v>
      </c>
      <c r="J13" s="16">
        <v>10</v>
      </c>
      <c r="K13" s="13">
        <f>ROUND((I13*(1+0.01*J13)),2)</f>
        <v>7851.67</v>
      </c>
      <c r="L13" s="13" t="s">
        <v>36</v>
      </c>
      <c r="M13" s="16">
        <v>1</v>
      </c>
      <c r="N13" s="13">
        <f t="shared" ref="N13" si="3">K13*M13</f>
        <v>7851.67</v>
      </c>
      <c r="O13" s="19">
        <f>MIN(E13:E15)</f>
        <v>7660</v>
      </c>
      <c r="P13" s="19">
        <f>O13*M13</f>
        <v>7660</v>
      </c>
    </row>
    <row r="14" spans="1:16" ht="30" customHeight="1" x14ac:dyDescent="0.25">
      <c r="A14" s="21"/>
      <c r="B14" s="21"/>
      <c r="C14" s="24"/>
      <c r="D14" s="10" t="s">
        <v>10</v>
      </c>
      <c r="E14" s="11">
        <v>8045</v>
      </c>
      <c r="F14" s="14"/>
      <c r="G14" s="14"/>
      <c r="H14" s="14"/>
      <c r="I14" s="14"/>
      <c r="J14" s="17"/>
      <c r="K14" s="14"/>
      <c r="L14" s="14"/>
      <c r="M14" s="17"/>
      <c r="N14" s="14"/>
      <c r="O14" s="19"/>
      <c r="P14" s="19"/>
    </row>
    <row r="15" spans="1:16" ht="30" customHeight="1" x14ac:dyDescent="0.25">
      <c r="A15" s="22"/>
      <c r="B15" s="22"/>
      <c r="C15" s="25"/>
      <c r="D15" s="10" t="s">
        <v>11</v>
      </c>
      <c r="E15" s="11">
        <v>7850</v>
      </c>
      <c r="F15" s="15"/>
      <c r="G15" s="15"/>
      <c r="H15" s="15"/>
      <c r="I15" s="15"/>
      <c r="J15" s="18"/>
      <c r="K15" s="15"/>
      <c r="L15" s="15"/>
      <c r="M15" s="18"/>
      <c r="N15" s="15"/>
      <c r="O15" s="19"/>
      <c r="P15" s="19"/>
    </row>
    <row r="16" spans="1:16" ht="30" customHeight="1" x14ac:dyDescent="0.25">
      <c r="A16" s="20">
        <v>4</v>
      </c>
      <c r="B16" s="20" t="s">
        <v>35</v>
      </c>
      <c r="C16" s="23" t="s">
        <v>7</v>
      </c>
      <c r="D16" s="10" t="s">
        <v>9</v>
      </c>
      <c r="E16" s="11">
        <v>15300</v>
      </c>
      <c r="F16" s="13">
        <f>AVERAGE(E16:E18)</f>
        <v>15681.666666666666</v>
      </c>
      <c r="G16" s="13">
        <f>AVERAGE(E16:E18)</f>
        <v>15681.666666666666</v>
      </c>
      <c r="H16" s="13">
        <f>ROUND(((STDEV(E16:E18))/(AVERAGE(E16:E18)))*100,2)</f>
        <v>2.44</v>
      </c>
      <c r="I16" s="13">
        <f>F16/(1+0.01*J16)</f>
        <v>14256.060606060604</v>
      </c>
      <c r="J16" s="16">
        <v>10</v>
      </c>
      <c r="K16" s="13">
        <f>ROUND((I16*(1+0.01*J16)),2)</f>
        <v>15681.67</v>
      </c>
      <c r="L16" s="13" t="s">
        <v>36</v>
      </c>
      <c r="M16" s="16">
        <v>1</v>
      </c>
      <c r="N16" s="13">
        <f>K16*M16</f>
        <v>15681.67</v>
      </c>
      <c r="O16" s="19">
        <f>MIN(E16:E18)</f>
        <v>15300</v>
      </c>
      <c r="P16" s="19">
        <f>O16*M16</f>
        <v>15300</v>
      </c>
    </row>
    <row r="17" spans="1:16" ht="30" customHeight="1" x14ac:dyDescent="0.25">
      <c r="A17" s="21"/>
      <c r="B17" s="21"/>
      <c r="C17" s="24"/>
      <c r="D17" s="10" t="s">
        <v>10</v>
      </c>
      <c r="E17" s="11">
        <v>16065</v>
      </c>
      <c r="F17" s="14"/>
      <c r="G17" s="14"/>
      <c r="H17" s="14"/>
      <c r="I17" s="14"/>
      <c r="J17" s="17"/>
      <c r="K17" s="14"/>
      <c r="L17" s="14"/>
      <c r="M17" s="17"/>
      <c r="N17" s="14"/>
      <c r="O17" s="19"/>
      <c r="P17" s="19"/>
    </row>
    <row r="18" spans="1:16" ht="30" customHeight="1" x14ac:dyDescent="0.25">
      <c r="A18" s="22"/>
      <c r="B18" s="22"/>
      <c r="C18" s="25"/>
      <c r="D18" s="10" t="s">
        <v>11</v>
      </c>
      <c r="E18" s="11">
        <v>15680</v>
      </c>
      <c r="F18" s="15"/>
      <c r="G18" s="15"/>
      <c r="H18" s="15"/>
      <c r="I18" s="15"/>
      <c r="J18" s="18"/>
      <c r="K18" s="15"/>
      <c r="L18" s="15"/>
      <c r="M18" s="18"/>
      <c r="N18" s="15"/>
      <c r="O18" s="19"/>
      <c r="P18" s="19"/>
    </row>
    <row r="19" spans="1:16" ht="17.25" customHeight="1" x14ac:dyDescent="0.25">
      <c r="A19" s="26" t="s">
        <v>25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12">
        <f>SUM(N7:N18)</f>
        <v>108073.34</v>
      </c>
      <c r="O19" s="12" t="s">
        <v>24</v>
      </c>
      <c r="P19" s="12">
        <f>SUM(P7:P18)</f>
        <v>105440</v>
      </c>
    </row>
    <row r="21" spans="1:16" ht="45" customHeight="1" x14ac:dyDescent="0.25">
      <c r="A21" s="32" t="s">
        <v>37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3" spans="1:16" x14ac:dyDescent="0.25">
      <c r="A23" s="1" t="s">
        <v>14</v>
      </c>
      <c r="B23" s="2"/>
      <c r="C23" s="2"/>
      <c r="D23" s="2"/>
      <c r="E23" s="2"/>
    </row>
    <row r="24" spans="1:16" x14ac:dyDescent="0.25">
      <c r="A24" s="3"/>
      <c r="B24" s="4" t="s">
        <v>15</v>
      </c>
      <c r="C24" s="4"/>
      <c r="D24" s="33" t="s">
        <v>30</v>
      </c>
      <c r="E24" s="34"/>
    </row>
    <row r="25" spans="1:16" x14ac:dyDescent="0.25">
      <c r="A25" s="3"/>
      <c r="B25" s="5" t="s">
        <v>16</v>
      </c>
      <c r="C25" s="5" t="s">
        <v>17</v>
      </c>
      <c r="D25" s="30" t="s">
        <v>18</v>
      </c>
      <c r="E25" s="31"/>
    </row>
  </sheetData>
  <mergeCells count="64">
    <mergeCell ref="D25:E25"/>
    <mergeCell ref="L7:L9"/>
    <mergeCell ref="I7:I9"/>
    <mergeCell ref="H7:H9"/>
    <mergeCell ref="G7:G9"/>
    <mergeCell ref="F7:F9"/>
    <mergeCell ref="I10:I12"/>
    <mergeCell ref="L10:L12"/>
    <mergeCell ref="J7:J9"/>
    <mergeCell ref="J10:J12"/>
    <mergeCell ref="J13:J15"/>
    <mergeCell ref="K7:K9"/>
    <mergeCell ref="K10:K12"/>
    <mergeCell ref="A21:P21"/>
    <mergeCell ref="B13:B15"/>
    <mergeCell ref="B10:B12"/>
    <mergeCell ref="D24:E24"/>
    <mergeCell ref="F10:F12"/>
    <mergeCell ref="A19:M19"/>
    <mergeCell ref="M13:M15"/>
    <mergeCell ref="A13:A15"/>
    <mergeCell ref="A10:A12"/>
    <mergeCell ref="M10:M12"/>
    <mergeCell ref="H10:H12"/>
    <mergeCell ref="A7:A9"/>
    <mergeCell ref="M7:M9"/>
    <mergeCell ref="A2:P2"/>
    <mergeCell ref="A3:P3"/>
    <mergeCell ref="A4:P4"/>
    <mergeCell ref="A5:P5"/>
    <mergeCell ref="O7:O9"/>
    <mergeCell ref="P7:P9"/>
    <mergeCell ref="N7:N9"/>
    <mergeCell ref="B7:B9"/>
    <mergeCell ref="C7:C9"/>
    <mergeCell ref="O10:O12"/>
    <mergeCell ref="P10:P12"/>
    <mergeCell ref="O13:O15"/>
    <mergeCell ref="P13:P15"/>
    <mergeCell ref="C13:C15"/>
    <mergeCell ref="F13:F15"/>
    <mergeCell ref="G13:G15"/>
    <mergeCell ref="G10:G12"/>
    <mergeCell ref="N13:N15"/>
    <mergeCell ref="N10:N12"/>
    <mergeCell ref="H13:H15"/>
    <mergeCell ref="I13:I15"/>
    <mergeCell ref="L13:L15"/>
    <mergeCell ref="C10:C12"/>
    <mergeCell ref="K13:K15"/>
    <mergeCell ref="C16:C18"/>
    <mergeCell ref="F16:F18"/>
    <mergeCell ref="G16:G18"/>
    <mergeCell ref="H16:H18"/>
    <mergeCell ref="I16:I18"/>
    <mergeCell ref="J16:J18"/>
    <mergeCell ref="P16:P18"/>
    <mergeCell ref="K16:K18"/>
    <mergeCell ref="L16:L18"/>
    <mergeCell ref="M16:M18"/>
    <mergeCell ref="N16:N18"/>
    <mergeCell ref="O16:O18"/>
    <mergeCell ref="A16:A18"/>
    <mergeCell ref="B16:B18"/>
  </mergeCells>
  <phoneticPr fontId="1" type="noConversion"/>
  <conditionalFormatting sqref="H7:H9 H13:H15">
    <cfRule type="cellIs" dxfId="6" priority="43" operator="greaterThan">
      <formula>33</formula>
    </cfRule>
  </conditionalFormatting>
  <conditionalFormatting sqref="H10:H12">
    <cfRule type="cellIs" dxfId="5" priority="17" operator="greaterThan">
      <formula>33</formula>
    </cfRule>
  </conditionalFormatting>
  <conditionalFormatting sqref="P19">
    <cfRule type="expression" dxfId="4" priority="5">
      <formula>$N$19&lt;$P$19</formula>
    </cfRule>
  </conditionalFormatting>
  <conditionalFormatting sqref="H16:H18">
    <cfRule type="cellIs" dxfId="3" priority="4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2025-05-15T06:39:28Z</cp:lastPrinted>
  <dcterms:created xsi:type="dcterms:W3CDTF">2018-10-01T14:43:23Z</dcterms:created>
  <dcterms:modified xsi:type="dcterms:W3CDTF">2026-03-23T14:23:21Z</dcterms:modified>
</cp:coreProperties>
</file>