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rviceroom\Desktop\Закупки\Закупки_Березка\Тоньшин А.А\Поставка лабораторных животных_мыши\"/>
    </mc:Choice>
  </mc:AlternateContent>
  <bookViews>
    <workbookView xWindow="-120" yWindow="-120" windowWidth="29040" windowHeight="15840"/>
  </bookViews>
  <sheets>
    <sheet name="Лист1" sheetId="3"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 i="3" l="1"/>
  <c r="T6" i="3" l="1"/>
  <c r="T7" i="3" s="1"/>
  <c r="P6" i="3"/>
  <c r="O6" i="3"/>
  <c r="S6" i="3"/>
  <c r="S7" i="3" s="1"/>
  <c r="C3" i="3" l="1"/>
  <c r="Q6" i="3"/>
  <c r="R6" i="3" s="1"/>
  <c r="N6" i="3"/>
</calcChain>
</file>

<file path=xl/sharedStrings.xml><?xml version="1.0" encoding="utf-8"?>
<sst xmlns="http://schemas.openxmlformats.org/spreadsheetml/2006/main" count="35" uniqueCount="30">
  <si>
    <t>дата</t>
  </si>
  <si>
    <t>Начальник планово-экономического отдела:</t>
  </si>
  <si>
    <t>Д.С. Вяткин</t>
  </si>
  <si>
    <t>Источник №4</t>
  </si>
  <si>
    <t>Источник №5</t>
  </si>
  <si>
    <t>Округление</t>
  </si>
  <si>
    <t>Кол-во знач.</t>
  </si>
  <si>
    <t>Сред. квадр. откл. σ=</t>
  </si>
  <si>
    <t>Совокупность значений</t>
  </si>
  <si>
    <t>№ п/п</t>
  </si>
  <si>
    <t>Наименование товара, работ, услуг</t>
  </si>
  <si>
    <t>Объем</t>
  </si>
  <si>
    <t>Ед.изм.</t>
  </si>
  <si>
    <t>Кол-во</t>
  </si>
  <si>
    <t>Цена за ед.изм.</t>
  </si>
  <si>
    <t>подпись, расшифровка подписи</t>
  </si>
  <si>
    <t>Средняя цена (руб.)</t>
  </si>
  <si>
    <t>Коэфф. вариации V=</t>
  </si>
  <si>
    <t>Источник №6</t>
  </si>
  <si>
    <t>ЦДЕП по наименьшей цене</t>
  </si>
  <si>
    <t>Существенные условия исполнения договора</t>
  </si>
  <si>
    <t>В связи с тем, что коэффициенты вариации не превышают 33%, указанные значения считаются однородными и принимаются для расчета стоимости продукции. Цена договора не должна превышать начальную максимальную цену договора, рассчитанную методом сопоставимых рыночных цен. Цена договора определена на основании наименьшей из предложенных цен (коммерческих предложений), эта сумма минимальная. При расчете корректирующие коэффициенты и индексы не применялись.</t>
  </si>
  <si>
    <t xml:space="preserve">Источник №1 </t>
  </si>
  <si>
    <t xml:space="preserve">Источник №2 </t>
  </si>
  <si>
    <t xml:space="preserve">Источник №3 </t>
  </si>
  <si>
    <t>Обоснование начальной (максимальной) цены контракта, цены контракта, заключаемого с единственным поставщиком (подрядчиком, исполнителем) (Н(М)ЦК, ЦДЕП)</t>
  </si>
  <si>
    <t>Цена контракта, заключаемого с единственным поставщиком</t>
  </si>
  <si>
    <t>Н(М)ЦК по средней цене</t>
  </si>
  <si>
    <t xml:space="preserve">Мыши самцы, 28-35гр </t>
  </si>
  <si>
    <t>ГОЛ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</si>
</sst>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р_."/>
  </numFmts>
  <fonts count="13" x14ac:knownFonts="1">
    <font>
      <sz val="10"/>
      <name val="Arial"/>
      <family val="2"/>
      <charset val="204"/>
    </font>
    <font>
      <sz val="10"/>
      <name val="Arial"/>
      <family val="2"/>
      <charset val="204"/>
    </font>
    <font>
      <sz val="10"/>
      <color indexed="8"/>
      <name val="Times New Roman"/>
      <family val="1"/>
      <charset val="204"/>
    </font>
    <font>
      <b/>
      <sz val="10"/>
      <color indexed="8"/>
      <name val="Times New Roman"/>
      <family val="1"/>
      <charset val="204"/>
    </font>
    <font>
      <sz val="10"/>
      <name val="Times New Roman"/>
      <family val="1"/>
      <charset val="204"/>
    </font>
    <font>
      <sz val="11"/>
      <color indexed="8"/>
      <name val="Times New Roman"/>
      <family val="1"/>
      <charset val="204"/>
    </font>
    <font>
      <sz val="11"/>
      <color theme="1"/>
      <name val="Calibri"/>
      <family val="2"/>
      <scheme val="minor"/>
    </font>
    <font>
      <sz val="10"/>
      <color rgb="FF000000"/>
      <name val="Times New Roman"/>
      <family val="1"/>
      <charset val="204"/>
    </font>
    <font>
      <u/>
      <sz val="11"/>
      <color theme="10"/>
      <name val="Calibri"/>
      <family val="2"/>
      <scheme val="minor"/>
    </font>
    <font>
      <u/>
      <sz val="11"/>
      <color theme="10"/>
      <name val="Times New Roman"/>
      <family val="1"/>
      <charset val="204"/>
    </font>
    <font>
      <b/>
      <sz val="11"/>
      <color indexed="8"/>
      <name val="Times New Roman"/>
      <family val="1"/>
      <charset val="204"/>
    </font>
    <font>
      <i/>
      <sz val="11"/>
      <color indexed="8"/>
      <name val="Times New Roman"/>
      <family val="1"/>
      <charset val="204"/>
    </font>
    <font>
      <b/>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6" fillId="0" borderId="0"/>
    <xf numFmtId="0" fontId="8" fillId="0" borderId="0" applyNumberFormat="0" applyFill="0" applyBorder="0" applyAlignment="0" applyProtection="0"/>
  </cellStyleXfs>
  <cellXfs count="42">
    <xf numFmtId="0" fontId="0" fillId="0" borderId="0" xfId="0"/>
    <xf numFmtId="0" fontId="2" fillId="2" borderId="0" xfId="1" applyFont="1" applyFill="1"/>
    <xf numFmtId="0" fontId="3" fillId="2" borderId="0" xfId="1" applyFont="1" applyFill="1" applyBorder="1" applyAlignment="1">
      <alignment horizontal="left" wrapText="1"/>
    </xf>
    <xf numFmtId="0" fontId="5" fillId="2" borderId="0" xfId="1" applyFont="1" applyFill="1" applyAlignment="1" applyProtection="1">
      <alignment vertical="center"/>
      <protection locked="0"/>
    </xf>
    <xf numFmtId="1" fontId="7" fillId="0" borderId="2" xfId="2" applyNumberFormat="1" applyFont="1" applyBorder="1" applyAlignment="1">
      <alignment horizontal="center" vertical="center"/>
    </xf>
    <xf numFmtId="164" fontId="2" fillId="2" borderId="2" xfId="1" applyNumberFormat="1" applyFont="1" applyFill="1" applyBorder="1" applyAlignment="1">
      <alignment horizontal="center" vertical="center" wrapText="1"/>
    </xf>
    <xf numFmtId="2" fontId="3" fillId="2" borderId="2" xfId="1" applyNumberFormat="1" applyFont="1" applyFill="1" applyBorder="1" applyAlignment="1">
      <alignment horizontal="center" vertical="center" wrapText="1"/>
    </xf>
    <xf numFmtId="0" fontId="5" fillId="2" borderId="0" xfId="1" applyFont="1" applyFill="1" applyBorder="1" applyAlignment="1" applyProtection="1">
      <alignment vertical="center"/>
      <protection locked="0"/>
    </xf>
    <xf numFmtId="0" fontId="9" fillId="0" borderId="0" xfId="3" applyFont="1"/>
    <xf numFmtId="0" fontId="7" fillId="0" borderId="2" xfId="2" applyFont="1" applyBorder="1" applyAlignment="1">
      <alignment vertical="center" wrapText="1"/>
    </xf>
    <xf numFmtId="2" fontId="7" fillId="0" borderId="2" xfId="2" applyNumberFormat="1" applyFont="1" applyBorder="1" applyAlignment="1">
      <alignment horizontal="center" vertical="center"/>
    </xf>
    <xf numFmtId="0" fontId="5" fillId="2" borderId="0" xfId="1" applyFont="1" applyFill="1"/>
    <xf numFmtId="0" fontId="10" fillId="2" borderId="0" xfId="1" applyFont="1" applyFill="1" applyBorder="1" applyAlignment="1">
      <alignment vertical="center" wrapText="1"/>
    </xf>
    <xf numFmtId="0" fontId="12" fillId="0" borderId="0" xfId="2" applyFont="1" applyBorder="1"/>
    <xf numFmtId="0" fontId="5" fillId="2" borderId="0" xfId="1" applyFont="1" applyFill="1" applyBorder="1"/>
    <xf numFmtId="0" fontId="5" fillId="2" borderId="0" xfId="1" applyFont="1" applyFill="1" applyBorder="1" applyAlignment="1" applyProtection="1">
      <alignment vertical="top" wrapText="1"/>
      <protection locked="0"/>
    </xf>
    <xf numFmtId="0" fontId="5" fillId="0" borderId="0" xfId="1" applyFont="1" applyBorder="1" applyAlignment="1"/>
    <xf numFmtId="0" fontId="2" fillId="2" borderId="0" xfId="1" applyFont="1" applyFill="1" applyAlignment="1">
      <alignment vertical="center"/>
    </xf>
    <xf numFmtId="14" fontId="5" fillId="2" borderId="1" xfId="1" applyNumberFormat="1" applyFont="1" applyFill="1" applyBorder="1" applyAlignment="1"/>
    <xf numFmtId="4" fontId="2" fillId="0" borderId="2"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11" fillId="2" borderId="0" xfId="1" applyFont="1" applyFill="1" applyBorder="1" applyAlignment="1" applyProtection="1">
      <alignment horizontal="center" wrapText="1"/>
      <protection locked="0"/>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2"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0" xfId="1" applyFont="1" applyFill="1" applyBorder="1" applyAlignment="1">
      <alignment horizontal="left" vertical="top" wrapText="1"/>
    </xf>
    <xf numFmtId="0" fontId="10" fillId="2" borderId="0" xfId="1" applyFont="1" applyFill="1" applyBorder="1" applyAlignment="1">
      <alignment horizontal="center" vertical="center" wrapText="1"/>
    </xf>
    <xf numFmtId="0" fontId="4" fillId="2" borderId="2" xfId="1" applyFont="1" applyFill="1" applyBorder="1" applyAlignment="1">
      <alignment horizontal="center" vertical="center" wrapText="1"/>
    </xf>
    <xf numFmtId="164" fontId="3" fillId="2" borderId="2"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164" fontId="4" fillId="2" borderId="3" xfId="1" applyNumberFormat="1" applyFont="1" applyFill="1" applyBorder="1" applyAlignment="1">
      <alignment horizontal="center" vertical="center" wrapText="1"/>
    </xf>
    <xf numFmtId="164" fontId="4" fillId="2" borderId="4" xfId="1"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11" fillId="2" borderId="0" xfId="1" applyFont="1" applyFill="1" applyBorder="1" applyAlignment="1" applyProtection="1">
      <alignment horizontal="center" wrapText="1"/>
      <protection locked="0"/>
    </xf>
    <xf numFmtId="0" fontId="2" fillId="2" borderId="2" xfId="1" applyFont="1" applyFill="1" applyBorder="1" applyAlignment="1">
      <alignment horizontal="left" vertical="center" wrapText="1"/>
    </xf>
    <xf numFmtId="0" fontId="2" fillId="2" borderId="5" xfId="1" applyFont="1" applyFill="1" applyBorder="1" applyAlignment="1">
      <alignment horizontal="left" vertical="center" wrapText="1"/>
    </xf>
    <xf numFmtId="0" fontId="2" fillId="2" borderId="0" xfId="1" applyFont="1" applyFill="1" applyBorder="1" applyAlignment="1">
      <alignment horizontal="left" wrapText="1"/>
    </xf>
    <xf numFmtId="0" fontId="5" fillId="2" borderId="0" xfId="1" applyFont="1" applyFill="1" applyBorder="1" applyAlignment="1">
      <alignment horizontal="left"/>
    </xf>
    <xf numFmtId="0" fontId="5" fillId="2" borderId="1" xfId="1" applyFont="1" applyFill="1" applyBorder="1" applyAlignment="1" applyProtection="1">
      <alignment horizontal="right" wrapText="1"/>
      <protection locked="0"/>
    </xf>
  </cellXfs>
  <cellStyles count="4">
    <cellStyle name="Гиперссылка" xfId="3" builtinId="8"/>
    <cellStyle name="Обычный" xfId="0" builtinId="0"/>
    <cellStyle name="Обычный 2" xfId="1"/>
    <cellStyle name="Обычный 3" xfId="2"/>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14</xdr:col>
      <xdr:colOff>19050</xdr:colOff>
      <xdr:row>2</xdr:row>
      <xdr:rowOff>0</xdr:rowOff>
    </xdr:from>
    <xdr:to>
      <xdr:col>15</xdr:col>
      <xdr:colOff>0</xdr:colOff>
      <xdr:row>2</xdr:row>
      <xdr:rowOff>0</xdr:rowOff>
    </xdr:to>
    <xdr:pic>
      <xdr:nvPicPr>
        <xdr:cNvPr id="2" name="Picture 1">
          <a:extLst>
            <a:ext uri="{FF2B5EF4-FFF2-40B4-BE49-F238E27FC236}">
              <a16:creationId xmlns:a16="http://schemas.microsoft.com/office/drawing/2014/main" id="{F6AF9F95-A029-4252-8FB3-1D7417A99A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3" name="Picture 2">
          <a:extLst>
            <a:ext uri="{FF2B5EF4-FFF2-40B4-BE49-F238E27FC236}">
              <a16:creationId xmlns:a16="http://schemas.microsoft.com/office/drawing/2014/main" id="{3DB010CB-DF0E-4C86-B5A1-D2A170624A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4" name="Picture 5">
          <a:extLst>
            <a:ext uri="{FF2B5EF4-FFF2-40B4-BE49-F238E27FC236}">
              <a16:creationId xmlns:a16="http://schemas.microsoft.com/office/drawing/2014/main" id="{7995195E-BB91-4E2A-8EF1-B7F0B622F67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06100" y="152400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5" name="Picture 6">
          <a:extLst>
            <a:ext uri="{FF2B5EF4-FFF2-40B4-BE49-F238E27FC236}">
              <a16:creationId xmlns:a16="http://schemas.microsoft.com/office/drawing/2014/main" id="{32F626FF-6A97-45FF-A6CE-5D09B9EACFE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953750" y="152400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xdr:colOff>
      <xdr:row>2</xdr:row>
      <xdr:rowOff>0</xdr:rowOff>
    </xdr:from>
    <xdr:to>
      <xdr:col>15</xdr:col>
      <xdr:colOff>0</xdr:colOff>
      <xdr:row>2</xdr:row>
      <xdr:rowOff>0</xdr:rowOff>
    </xdr:to>
    <xdr:pic>
      <xdr:nvPicPr>
        <xdr:cNvPr id="6" name="Picture 1">
          <a:extLst>
            <a:ext uri="{FF2B5EF4-FFF2-40B4-BE49-F238E27FC236}">
              <a16:creationId xmlns:a16="http://schemas.microsoft.com/office/drawing/2014/main" id="{880837C6-77F9-4A2B-BD65-3E2923A49B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7" name="Picture 2">
          <a:extLst>
            <a:ext uri="{FF2B5EF4-FFF2-40B4-BE49-F238E27FC236}">
              <a16:creationId xmlns:a16="http://schemas.microsoft.com/office/drawing/2014/main" id="{517AC148-C265-4B77-B54D-5B0F32E0D5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8" name="Picture 5">
          <a:extLst>
            <a:ext uri="{FF2B5EF4-FFF2-40B4-BE49-F238E27FC236}">
              <a16:creationId xmlns:a16="http://schemas.microsoft.com/office/drawing/2014/main" id="{D850610D-D52E-453A-A93B-3DBD1322467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06100" y="152400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9" name="Picture 6">
          <a:extLst>
            <a:ext uri="{FF2B5EF4-FFF2-40B4-BE49-F238E27FC236}">
              <a16:creationId xmlns:a16="http://schemas.microsoft.com/office/drawing/2014/main" id="{2C7F83BB-710E-45C0-947D-03363BBE78F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953750" y="152400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19</xdr:col>
      <xdr:colOff>19050</xdr:colOff>
      <xdr:row>2</xdr:row>
      <xdr:rowOff>0</xdr:rowOff>
    </xdr:from>
    <xdr:to>
      <xdr:col>20</xdr:col>
      <xdr:colOff>0</xdr:colOff>
      <xdr:row>2</xdr:row>
      <xdr:rowOff>0</xdr:rowOff>
    </xdr:to>
    <xdr:pic>
      <xdr:nvPicPr>
        <xdr:cNvPr id="10" name="Picture 1">
          <a:extLst>
            <a:ext uri="{FF2B5EF4-FFF2-40B4-BE49-F238E27FC236}">
              <a16:creationId xmlns:a16="http://schemas.microsoft.com/office/drawing/2014/main" id="{AF14EF9B-888E-404C-B3EB-52D03230C0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01225" y="1524000"/>
          <a:ext cx="885825"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19050</xdr:colOff>
      <xdr:row>2</xdr:row>
      <xdr:rowOff>0</xdr:rowOff>
    </xdr:from>
    <xdr:to>
      <xdr:col>18</xdr:col>
      <xdr:colOff>952500</xdr:colOff>
      <xdr:row>2</xdr:row>
      <xdr:rowOff>0</xdr:rowOff>
    </xdr:to>
    <xdr:pic>
      <xdr:nvPicPr>
        <xdr:cNvPr id="11" name="Picture 2">
          <a:extLst>
            <a:ext uri="{FF2B5EF4-FFF2-40B4-BE49-F238E27FC236}">
              <a16:creationId xmlns:a16="http://schemas.microsoft.com/office/drawing/2014/main" id="{17E241D8-55B3-49CB-9521-D90338AC36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96350" y="1524000"/>
          <a:ext cx="885825"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workbookViewId="0">
      <selection activeCell="G16" sqref="G16"/>
    </sheetView>
  </sheetViews>
  <sheetFormatPr defaultColWidth="9.140625" defaultRowHeight="15" x14ac:dyDescent="0.25"/>
  <cols>
    <col min="1" max="1" width="3.140625" style="11" customWidth="1"/>
    <col min="2" max="2" width="23.5703125" style="11" customWidth="1"/>
    <col min="3" max="3" width="8.28515625" style="11" hidden="1" customWidth="1"/>
    <col min="4" max="5" width="6.5703125" style="11" customWidth="1"/>
    <col min="6" max="8" width="12.5703125" style="11" customWidth="1"/>
    <col min="9" max="12" width="12.5703125" style="11" hidden="1" customWidth="1"/>
    <col min="13" max="13" width="12.5703125" style="11" customWidth="1"/>
    <col min="14" max="14" width="12.5703125" style="11" hidden="1" customWidth="1"/>
    <col min="15" max="16" width="10.5703125" style="11" hidden="1" customWidth="1"/>
    <col min="17" max="17" width="10.5703125" style="11" customWidth="1"/>
    <col min="18" max="20" width="13.5703125" style="11" customWidth="1"/>
    <col min="21" max="21" width="14.28515625" style="11" customWidth="1"/>
    <col min="22" max="22" width="22.7109375" style="11" customWidth="1"/>
    <col min="23" max="23" width="3" style="11" customWidth="1"/>
    <col min="24" max="24" width="0" style="11" hidden="1" customWidth="1"/>
    <col min="25" max="25" width="9.5703125" style="11" hidden="1" customWidth="1"/>
    <col min="26" max="16384" width="9.140625" style="11"/>
  </cols>
  <sheetData>
    <row r="1" spans="1:25" s="1" customFormat="1" ht="60" customHeight="1" x14ac:dyDescent="0.2">
      <c r="P1" s="27"/>
      <c r="Q1" s="27"/>
      <c r="R1" s="27"/>
      <c r="S1" s="27"/>
      <c r="T1" s="27"/>
      <c r="U1" s="2"/>
      <c r="V1" s="2"/>
    </row>
    <row r="2" spans="1:25" ht="60" customHeight="1" x14ac:dyDescent="0.25">
      <c r="A2" s="28" t="s">
        <v>25</v>
      </c>
      <c r="B2" s="28"/>
      <c r="C2" s="28"/>
      <c r="D2" s="28"/>
      <c r="E2" s="28"/>
      <c r="F2" s="28"/>
      <c r="G2" s="28"/>
      <c r="H2" s="28"/>
      <c r="I2" s="28"/>
      <c r="J2" s="28"/>
      <c r="K2" s="28"/>
      <c r="L2" s="28"/>
      <c r="M2" s="28"/>
      <c r="N2" s="28"/>
      <c r="O2" s="28"/>
      <c r="P2" s="28"/>
      <c r="Q2" s="28"/>
      <c r="R2" s="28"/>
      <c r="S2" s="28"/>
      <c r="T2" s="28"/>
      <c r="U2" s="12"/>
      <c r="V2" s="12"/>
      <c r="W2" s="12"/>
      <c r="X2" s="12"/>
      <c r="Y2" s="12"/>
    </row>
    <row r="3" spans="1:25" s="17" customFormat="1" ht="35.85" customHeight="1" x14ac:dyDescent="0.2">
      <c r="A3" s="29" t="s">
        <v>26</v>
      </c>
      <c r="B3" s="29"/>
      <c r="C3" s="30">
        <f>VALUE(T7)</f>
        <v>23851.199999999997</v>
      </c>
      <c r="D3" s="30"/>
      <c r="E3" s="30"/>
      <c r="F3" s="31" t="s">
        <v>22</v>
      </c>
      <c r="G3" s="31" t="s">
        <v>23</v>
      </c>
      <c r="H3" s="31" t="s">
        <v>24</v>
      </c>
      <c r="I3" s="32" t="s">
        <v>3</v>
      </c>
      <c r="J3" s="32" t="s">
        <v>4</v>
      </c>
      <c r="K3" s="31" t="s">
        <v>3</v>
      </c>
      <c r="L3" s="32" t="s">
        <v>18</v>
      </c>
      <c r="M3" s="31" t="s">
        <v>16</v>
      </c>
      <c r="N3" s="31" t="s">
        <v>5</v>
      </c>
      <c r="O3" s="29" t="s">
        <v>6</v>
      </c>
      <c r="P3" s="29" t="s">
        <v>7</v>
      </c>
      <c r="Q3" s="29" t="s">
        <v>17</v>
      </c>
      <c r="R3" s="29" t="s">
        <v>8</v>
      </c>
      <c r="S3" s="31" t="s">
        <v>27</v>
      </c>
      <c r="T3" s="34" t="s">
        <v>19</v>
      </c>
    </row>
    <row r="4" spans="1:25" s="17" customFormat="1" ht="12.75" x14ac:dyDescent="0.2">
      <c r="A4" s="29" t="s">
        <v>9</v>
      </c>
      <c r="B4" s="29" t="s">
        <v>10</v>
      </c>
      <c r="C4" s="35" t="s">
        <v>20</v>
      </c>
      <c r="D4" s="29" t="s">
        <v>11</v>
      </c>
      <c r="E4" s="29"/>
      <c r="F4" s="31"/>
      <c r="G4" s="31"/>
      <c r="H4" s="31"/>
      <c r="I4" s="33"/>
      <c r="J4" s="33"/>
      <c r="K4" s="31"/>
      <c r="L4" s="33"/>
      <c r="M4" s="31"/>
      <c r="N4" s="31"/>
      <c r="O4" s="29"/>
      <c r="P4" s="29"/>
      <c r="Q4" s="29"/>
      <c r="R4" s="29"/>
      <c r="S4" s="31"/>
      <c r="T4" s="34"/>
    </row>
    <row r="5" spans="1:25" s="17" customFormat="1" ht="25.5" x14ac:dyDescent="0.2">
      <c r="A5" s="29"/>
      <c r="B5" s="29"/>
      <c r="C5" s="35"/>
      <c r="D5" s="22" t="s">
        <v>12</v>
      </c>
      <c r="E5" s="22" t="s">
        <v>13</v>
      </c>
      <c r="F5" s="23" t="s">
        <v>14</v>
      </c>
      <c r="G5" s="23" t="s">
        <v>14</v>
      </c>
      <c r="H5" s="23" t="s">
        <v>14</v>
      </c>
      <c r="I5" s="23"/>
      <c r="J5" s="23"/>
      <c r="K5" s="23" t="s">
        <v>14</v>
      </c>
      <c r="L5" s="23" t="s">
        <v>14</v>
      </c>
      <c r="M5" s="31"/>
      <c r="N5" s="31"/>
      <c r="O5" s="29"/>
      <c r="P5" s="29"/>
      <c r="Q5" s="29"/>
      <c r="R5" s="29"/>
      <c r="S5" s="31"/>
      <c r="T5" s="34"/>
    </row>
    <row r="6" spans="1:25" s="17" customFormat="1" ht="25.5" x14ac:dyDescent="0.2">
      <c r="A6" s="24">
        <v>1</v>
      </c>
      <c r="B6" s="9" t="s">
        <v>28</v>
      </c>
      <c r="C6" s="24"/>
      <c r="D6" s="26" t="s">
        <v>29</v>
      </c>
      <c r="E6" s="4">
        <v>40</v>
      </c>
      <c r="F6" s="20">
        <v>596.28</v>
      </c>
      <c r="G6" s="19">
        <v>762.62</v>
      </c>
      <c r="H6" s="19">
        <v>789</v>
      </c>
      <c r="I6" s="10"/>
      <c r="J6" s="10"/>
      <c r="K6" s="5"/>
      <c r="L6" s="5"/>
      <c r="M6" s="5">
        <f>AVERAGE(F6,G6,H6)</f>
        <v>715.9666666666667</v>
      </c>
      <c r="N6" s="5">
        <f t="shared" ref="N6" si="0">ROUND(M6,2)</f>
        <v>715.97</v>
      </c>
      <c r="O6" s="25">
        <f t="shared" ref="O6" si="1">COUNT(F6:L6)</f>
        <v>3</v>
      </c>
      <c r="P6" s="25">
        <f t="shared" ref="P6" si="2">STDEV(F6,G6,H6,I6,J6,K6,L6)</f>
        <v>104.48755779198433</v>
      </c>
      <c r="Q6" s="25">
        <f t="shared" ref="Q6" si="3">P6/M6*100</f>
        <v>14.593913747192747</v>
      </c>
      <c r="R6" s="25" t="str">
        <f t="shared" ref="R6" si="4">IF(Q6&lt;33,"ОДНОРОДНЫЕ","НЕОДНОРОДНЫЕ")</f>
        <v>ОДНОРОДНЫЕ</v>
      </c>
      <c r="S6" s="5">
        <f t="shared" ref="S6" si="5">M6*E6</f>
        <v>28638.666666666668</v>
      </c>
      <c r="T6" s="6">
        <f t="shared" ref="T6" si="6">SMALL(F6:K6,1)*E6</f>
        <v>23851.199999999997</v>
      </c>
    </row>
    <row r="7" spans="1:25" s="17" customFormat="1" ht="39" customHeight="1" x14ac:dyDescent="0.2">
      <c r="A7" s="37" t="s">
        <v>21</v>
      </c>
      <c r="B7" s="37"/>
      <c r="C7" s="37"/>
      <c r="D7" s="37"/>
      <c r="E7" s="37"/>
      <c r="F7" s="37"/>
      <c r="G7" s="37"/>
      <c r="H7" s="37"/>
      <c r="I7" s="37"/>
      <c r="J7" s="37"/>
      <c r="K7" s="37"/>
      <c r="L7" s="37"/>
      <c r="M7" s="37"/>
      <c r="N7" s="37"/>
      <c r="O7" s="37"/>
      <c r="P7" s="37"/>
      <c r="Q7" s="37"/>
      <c r="R7" s="38"/>
      <c r="S7" s="5">
        <f>SUM(S6:S6)</f>
        <v>28638.666666666668</v>
      </c>
      <c r="T7" s="6">
        <f>SUM(T6:T6)</f>
        <v>23851.199999999997</v>
      </c>
    </row>
    <row r="8" spans="1:25" s="17" customFormat="1" ht="39" hidden="1" customHeight="1" x14ac:dyDescent="0.2">
      <c r="A8" s="39"/>
      <c r="B8" s="39"/>
      <c r="C8" s="39"/>
      <c r="D8" s="39"/>
      <c r="E8" s="39"/>
      <c r="F8" s="39"/>
      <c r="G8" s="39"/>
      <c r="H8" s="39"/>
      <c r="I8" s="39"/>
      <c r="J8" s="39"/>
      <c r="K8" s="39"/>
      <c r="L8" s="39"/>
      <c r="M8" s="39"/>
      <c r="N8" s="39"/>
      <c r="O8" s="39"/>
      <c r="P8" s="39"/>
      <c r="Q8" s="39"/>
      <c r="R8" s="39"/>
      <c r="S8" s="39"/>
      <c r="T8" s="39"/>
    </row>
    <row r="9" spans="1:25" ht="32.25" hidden="1" customHeight="1" x14ac:dyDescent="0.25">
      <c r="A9" s="40"/>
      <c r="B9" s="40"/>
      <c r="C9" s="40"/>
      <c r="G9" s="14"/>
      <c r="H9" s="14"/>
      <c r="I9" s="14"/>
      <c r="J9" s="14"/>
      <c r="K9" s="14"/>
      <c r="L9" s="14"/>
      <c r="M9" s="14"/>
      <c r="N9" s="14"/>
      <c r="O9" s="14"/>
      <c r="P9" s="14"/>
      <c r="Q9" s="18"/>
      <c r="R9" s="41"/>
      <c r="S9" s="41"/>
      <c r="T9" s="41"/>
      <c r="U9" s="13"/>
    </row>
    <row r="10" spans="1:25" ht="13.15" hidden="1" customHeight="1" x14ac:dyDescent="0.25">
      <c r="A10" s="15"/>
      <c r="B10" s="15"/>
      <c r="C10" s="15"/>
      <c r="G10" s="7"/>
      <c r="H10" s="7"/>
      <c r="I10" s="7"/>
      <c r="J10" s="7"/>
      <c r="K10" s="7"/>
      <c r="L10" s="7"/>
      <c r="M10" s="7"/>
      <c r="N10" s="7"/>
      <c r="O10" s="7"/>
      <c r="Q10" s="21"/>
      <c r="R10" s="36"/>
      <c r="S10" s="36"/>
      <c r="T10" s="36"/>
      <c r="U10" s="8"/>
      <c r="V10" s="3"/>
      <c r="W10" s="3"/>
      <c r="X10" s="3"/>
      <c r="Y10" s="3"/>
    </row>
    <row r="11" spans="1:25" ht="26.25" customHeight="1" x14ac:dyDescent="0.25">
      <c r="A11" s="40" t="s">
        <v>1</v>
      </c>
      <c r="B11" s="40"/>
      <c r="C11" s="40"/>
      <c r="G11" s="7"/>
      <c r="H11" s="7"/>
      <c r="I11" s="7"/>
      <c r="J11" s="7"/>
      <c r="K11" s="7"/>
      <c r="L11" s="7"/>
      <c r="M11" s="7"/>
      <c r="N11" s="7"/>
      <c r="O11" s="7"/>
      <c r="P11" s="7"/>
      <c r="Q11" s="18"/>
      <c r="R11" s="41" t="s">
        <v>2</v>
      </c>
      <c r="S11" s="41"/>
      <c r="T11" s="41"/>
      <c r="U11" s="3"/>
      <c r="V11" s="3"/>
      <c r="W11" s="3"/>
      <c r="X11" s="3"/>
      <c r="Y11" s="3"/>
    </row>
    <row r="12" spans="1:25" ht="13.15" customHeight="1" x14ac:dyDescent="0.25">
      <c r="A12" s="16"/>
      <c r="B12" s="16"/>
      <c r="C12" s="16"/>
      <c r="G12" s="7"/>
      <c r="H12" s="7"/>
      <c r="I12" s="7"/>
      <c r="J12" s="7"/>
      <c r="K12" s="7"/>
      <c r="L12" s="7"/>
      <c r="M12" s="7"/>
      <c r="N12" s="7"/>
      <c r="O12" s="7"/>
      <c r="P12" s="7"/>
      <c r="Q12" s="21" t="s">
        <v>0</v>
      </c>
      <c r="R12" s="36" t="s">
        <v>15</v>
      </c>
      <c r="S12" s="36"/>
      <c r="T12" s="36"/>
      <c r="U12" s="3"/>
      <c r="V12" s="3"/>
      <c r="W12" s="3"/>
      <c r="X12" s="3"/>
      <c r="Y12" s="3"/>
    </row>
  </sheetData>
  <mergeCells count="31">
    <mergeCell ref="P3:P5"/>
    <mergeCell ref="Q3:Q5"/>
    <mergeCell ref="R12:T12"/>
    <mergeCell ref="A7:R7"/>
    <mergeCell ref="A8:T8"/>
    <mergeCell ref="A9:C9"/>
    <mergeCell ref="R9:T9"/>
    <mergeCell ref="R10:T10"/>
    <mergeCell ref="A11:C11"/>
    <mergeCell ref="R11:T11"/>
    <mergeCell ref="D4:E4"/>
    <mergeCell ref="L3:L4"/>
    <mergeCell ref="M3:M5"/>
    <mergeCell ref="N3:N5"/>
    <mergeCell ref="O3:O5"/>
    <mergeCell ref="P1:T1"/>
    <mergeCell ref="A2:T2"/>
    <mergeCell ref="A3:B3"/>
    <mergeCell ref="C3:E3"/>
    <mergeCell ref="F3:F4"/>
    <mergeCell ref="G3:G4"/>
    <mergeCell ref="H3:H4"/>
    <mergeCell ref="I3:I4"/>
    <mergeCell ref="J3:J4"/>
    <mergeCell ref="K3:K4"/>
    <mergeCell ref="R3:R5"/>
    <mergeCell ref="S3:S5"/>
    <mergeCell ref="T3:T5"/>
    <mergeCell ref="A4:A5"/>
    <mergeCell ref="B4:B5"/>
    <mergeCell ref="C4:C5"/>
  </mergeCells>
  <conditionalFormatting sqref="R6">
    <cfRule type="containsText" dxfId="5" priority="57" operator="containsText" text="ОДНОРОДНЫЕ">
      <formula>NOT(ISERROR(SEARCH("ОДНОРОДНЫЕ",R6)))</formula>
    </cfRule>
    <cfRule type="containsText" dxfId="4" priority="58" operator="containsText" text="НЕОДНОРОДНЫЕ">
      <formula>NOT(ISERROR(SEARCH("НЕОДНОРОДНЫЕ",R6)))</formula>
    </cfRule>
    <cfRule type="containsText" dxfId="3" priority="59" operator="containsText" text="НЕ">
      <formula>NOT(ISERROR(SEARCH("НЕ",R6)))</formula>
    </cfRule>
    <cfRule type="containsText" dxfId="2" priority="60" operator="containsText" text="ОДНОРОДНЫЕ">
      <formula>NOT(ISERROR(SEARCH("ОДНОРОДНЫЕ",R6)))</formula>
    </cfRule>
    <cfRule type="containsText" dxfId="1" priority="61" operator="containsText" text="НЕОДНОРОДНЫЕ">
      <formula>NOT(ISERROR(SEARCH("НЕОДНОРОДНЫЕ",R6)))</formula>
    </cfRule>
  </conditionalFormatting>
  <conditionalFormatting sqref="R6">
    <cfRule type="containsText" dxfId="0" priority="18" operator="containsText" text="НЕОДНОРОДНЫЕ">
      <formula>NOT(ISERROR(SEARCH("НЕОДНОРОДНЫЕ",R6)))</formula>
    </cfRule>
  </conditionalFormatting>
  <pageMargins left="0.70866141732283472" right="0.70866141732283472" top="0.74803149606299213" bottom="0.74803149606299213" header="0.31496062992125984" footer="0.31496062992125984"/>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Serviceroom</cp:lastModifiedBy>
  <cp:lastPrinted>2026-06-25T14:00:43Z</cp:lastPrinted>
  <dcterms:created xsi:type="dcterms:W3CDTF">2022-08-17T08:59:46Z</dcterms:created>
  <dcterms:modified xsi:type="dcterms:W3CDTF">2026-06-25T14:00:50Z</dcterms:modified>
</cp:coreProperties>
</file>