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Расчет цены" sheetId="1" r:id="rId1"/>
  </sheets>
  <definedNames>
    <definedName name="_xlnm.Print_Area" localSheetId="0">'Расчет цены'!$A$1:$O$9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6" i="1"/>
  <c r="M6" s="1"/>
  <c r="N6" s="1"/>
  <c r="O6" s="1"/>
  <c r="O7" s="1"/>
  <c r="I8" s="1"/>
  <c r="J6"/>
  <c r="I6"/>
  <c r="K6" l="1"/>
</calcChain>
</file>

<file path=xl/sharedStrings.xml><?xml version="1.0" encoding="utf-8"?>
<sst xmlns="http://schemas.openxmlformats.org/spreadsheetml/2006/main" count="25" uniqueCount="25">
  <si>
    <t xml:space="preserve">  ОБОСНОВАНИЕ НАЧАЛЬНОЙ (МАКСИМАЛЬНОЙ) ЦЕНЫ КОНТРАКТА
</t>
  </si>
  <si>
    <t>№</t>
  </si>
  <si>
    <r>
      <rPr>
        <b/>
        <sz val="10"/>
        <color rgb="FF000000"/>
        <rFont val="Times New Roman"/>
        <family val="1"/>
        <charset val="204"/>
      </rPr>
      <t>Наи</t>
    </r>
    <r>
      <rPr>
        <b/>
        <sz val="10"/>
        <rFont val="Times New Roman"/>
        <family val="1"/>
        <charset val="204"/>
      </rPr>
      <t>менование предмета договора</t>
    </r>
  </si>
  <si>
    <t>Потребность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</si>
  <si>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</si>
  <si>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</si>
  <si>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</si>
  <si>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</si>
  <si>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</si>
  <si>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Коммерческое предложение №1</t>
  </si>
  <si>
    <t>Коммерческое предложение №2</t>
  </si>
  <si>
    <t>Коммерческое предложение №3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</si>
  <si>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</si>
  <si>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</si>
  <si>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</si>
  <si>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rgb="FF000000"/>
        <rFont val="Times New Roman"/>
        <family val="1"/>
        <charset val="204"/>
      </rPr>
      <t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</si>
  <si>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</si>
  <si>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</si>
  <si>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</si>
  <si>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шт.</t>
  </si>
  <si>
    <t>Итого</t>
  </si>
  <si>
    <t>В результате проведенного расчета Н(М)ЦК, ЦКЕП контракта составила:</t>
  </si>
  <si>
    <t>рублей</t>
  </si>
  <si>
    <t>Хозяйственные товары</t>
  </si>
  <si>
    <t xml:space="preserve">Используемый метод определения НМЦК с обоснованием:       Метод сопоставимых рыночных цен (анализа рынка)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При размещении извещения НМЦК установлено в размере доведенных лимитов бюджетных обязательств                                                                                   
Расчет НМЦК:                      
</t>
  </si>
</sst>
</file>

<file path=xl/styles.xml><?xml version="1.0" encoding="utf-8"?>
<styleSheet xmlns="http://schemas.openxmlformats.org/spreadsheetml/2006/main">
  <numFmts count="2">
    <numFmt numFmtId="164" formatCode="_-* #,##0.00_р_._-;\-* #,##0.00_р_._-;_-* \-??_р_._-;_-@_-"/>
    <numFmt numFmtId="165" formatCode="0.0000"/>
  </numFmts>
  <fonts count="13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4" fontId="12" fillId="0" borderId="0" applyBorder="0" applyProtection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5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4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/>
    <xf numFmtId="0" fontId="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164" fontId="10" fillId="0" borderId="0" xfId="1" applyFont="1" applyBorder="1" applyAlignment="1" applyProtection="1">
      <alignment vertical="center"/>
    </xf>
    <xf numFmtId="0" fontId="10" fillId="0" borderId="7" xfId="0" applyFont="1" applyBorder="1" applyAlignment="1">
      <alignment vertical="center"/>
    </xf>
    <xf numFmtId="2" fontId="10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/>
    <xf numFmtId="0" fontId="8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65" fontId="8" fillId="0" borderId="0" xfId="0" applyNumberFormat="1" applyFont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right" vertical="center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19080</xdr:colOff>
      <xdr:row>4</xdr:row>
      <xdr:rowOff>952560</xdr:rowOff>
    </xdr:from>
    <xdr:to>
      <xdr:col>10</xdr:col>
      <xdr:colOff>1047960</xdr:colOff>
      <xdr:row>4</xdr:row>
      <xdr:rowOff>1304640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150120" y="3076560"/>
          <a:ext cx="1028880" cy="35208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9</xdr:col>
      <xdr:colOff>19080</xdr:colOff>
      <xdr:row>4</xdr:row>
      <xdr:rowOff>923760</xdr:rowOff>
    </xdr:from>
    <xdr:to>
      <xdr:col>9</xdr:col>
      <xdr:colOff>1018800</xdr:colOff>
      <xdr:row>4</xdr:row>
      <xdr:rowOff>1361520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7981200" y="3047760"/>
          <a:ext cx="999720" cy="43776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11</xdr:col>
      <xdr:colOff>19080</xdr:colOff>
      <xdr:row>4</xdr:row>
      <xdr:rowOff>1600200</xdr:rowOff>
    </xdr:from>
    <xdr:to>
      <xdr:col>11</xdr:col>
      <xdr:colOff>1504800</xdr:colOff>
      <xdr:row>4</xdr:row>
      <xdr:rowOff>1961640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0198440" y="3724200"/>
          <a:ext cx="1485720" cy="36144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11</xdr:col>
      <xdr:colOff>266760</xdr:colOff>
      <xdr:row>4</xdr:row>
      <xdr:rowOff>1400040</xdr:rowOff>
    </xdr:from>
    <xdr:to>
      <xdr:col>11</xdr:col>
      <xdr:colOff>418680</xdr:colOff>
      <xdr:row>4</xdr:row>
      <xdr:rowOff>1628280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10446120" y="3524040"/>
          <a:ext cx="151920" cy="22824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J12"/>
  <sheetViews>
    <sheetView tabSelected="1" view="pageBreakPreview" zoomScale="110" zoomScaleNormal="90" zoomScalePageLayoutView="110" workbookViewId="0">
      <selection activeCell="A3" sqref="A3:O3"/>
    </sheetView>
  </sheetViews>
  <sheetFormatPr defaultColWidth="9.140625" defaultRowHeight="15"/>
  <cols>
    <col min="1" max="1" width="4.5703125" style="1" customWidth="1"/>
    <col min="2" max="2" width="40.5703125" style="1" customWidth="1"/>
    <col min="3" max="3" width="15" style="1" hidden="1" customWidth="1"/>
    <col min="4" max="4" width="8.42578125" style="1" customWidth="1"/>
    <col min="5" max="5" width="8.85546875" style="1" customWidth="1"/>
    <col min="6" max="6" width="10.28515625" style="1" customWidth="1"/>
    <col min="7" max="7" width="10.42578125" style="1" customWidth="1"/>
    <col min="8" max="8" width="11.85546875" style="1" customWidth="1"/>
    <col min="9" max="9" width="17.85546875" style="1" customWidth="1"/>
    <col min="10" max="10" width="16.5703125" style="1" customWidth="1"/>
    <col min="11" max="11" width="14.85546875" style="1" customWidth="1"/>
    <col min="12" max="12" width="25.7109375" style="1" customWidth="1"/>
    <col min="13" max="13" width="12.28515625" style="1" customWidth="1"/>
    <col min="14" max="14" width="17.28515625" style="1" customWidth="1"/>
    <col min="15" max="15" width="19.140625" style="1" customWidth="1"/>
    <col min="16" max="16" width="20.5703125" style="1" customWidth="1"/>
    <col min="17" max="1024" width="9.140625" style="1"/>
  </cols>
  <sheetData>
    <row r="2" spans="1:15" ht="43.5" customHeigh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63" customHeight="1">
      <c r="A3" s="37" t="s">
        <v>24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39" customHeight="1">
      <c r="A4" s="38" t="s">
        <v>1</v>
      </c>
      <c r="B4" s="39" t="s">
        <v>2</v>
      </c>
      <c r="C4" s="38" t="s">
        <v>3</v>
      </c>
      <c r="D4" s="39" t="s">
        <v>4</v>
      </c>
      <c r="E4" s="39" t="s">
        <v>5</v>
      </c>
      <c r="F4" s="38" t="s">
        <v>6</v>
      </c>
      <c r="G4" s="38"/>
      <c r="H4" s="38"/>
      <c r="I4" s="40" t="s">
        <v>7</v>
      </c>
      <c r="J4" s="40"/>
      <c r="K4" s="40"/>
      <c r="L4" s="41" t="s">
        <v>8</v>
      </c>
      <c r="M4" s="41"/>
      <c r="N4" s="41"/>
      <c r="O4" s="41"/>
    </row>
    <row r="5" spans="1:15" ht="159" customHeight="1">
      <c r="A5" s="38"/>
      <c r="B5" s="39"/>
      <c r="C5" s="38"/>
      <c r="D5" s="39"/>
      <c r="E5" s="39"/>
      <c r="F5" s="3" t="s">
        <v>9</v>
      </c>
      <c r="G5" s="3" t="s">
        <v>10</v>
      </c>
      <c r="H5" s="3" t="s">
        <v>11</v>
      </c>
      <c r="I5" s="2" t="s">
        <v>12</v>
      </c>
      <c r="J5" s="2" t="s">
        <v>13</v>
      </c>
      <c r="K5" s="4" t="s">
        <v>14</v>
      </c>
      <c r="L5" s="2" t="s">
        <v>15</v>
      </c>
      <c r="M5" s="2" t="s">
        <v>16</v>
      </c>
      <c r="N5" s="2" t="s">
        <v>17</v>
      </c>
      <c r="O5" s="2" t="s">
        <v>18</v>
      </c>
    </row>
    <row r="6" spans="1:15" s="9" customFormat="1" ht="48.75" customHeight="1">
      <c r="A6" s="5">
        <v>1</v>
      </c>
      <c r="B6" s="33" t="s">
        <v>23</v>
      </c>
      <c r="C6" s="6"/>
      <c r="D6" s="7" t="s">
        <v>19</v>
      </c>
      <c r="E6" s="8">
        <v>1</v>
      </c>
      <c r="F6" s="7">
        <v>26495</v>
      </c>
      <c r="G6" s="7">
        <v>34443.5</v>
      </c>
      <c r="H6" s="7">
        <v>31794</v>
      </c>
      <c r="I6" s="7">
        <f>AVERAGE(F6:H6)</f>
        <v>30910.833333333332</v>
      </c>
      <c r="J6" s="7">
        <f>STDEV(F6:H6)</f>
        <v>4047.178101261823</v>
      </c>
      <c r="K6" s="7">
        <f>J6/I6*100</f>
        <v>13.093073414159512</v>
      </c>
      <c r="L6" s="7">
        <f>((E6/3)*(SUM(F6:H6)))</f>
        <v>30910.833333333332</v>
      </c>
      <c r="M6" s="7">
        <f>L6/E6</f>
        <v>30910.833333333332</v>
      </c>
      <c r="N6" s="7">
        <f>ROUNDDOWN(M6,2)</f>
        <v>30910.83</v>
      </c>
      <c r="O6" s="7">
        <f>N6*E6</f>
        <v>30910.83</v>
      </c>
    </row>
    <row r="7" spans="1:15" s="19" customFormat="1" ht="21.75" customHeight="1">
      <c r="A7" s="10"/>
      <c r="B7" s="11" t="s">
        <v>20</v>
      </c>
      <c r="C7" s="12"/>
      <c r="D7" s="13"/>
      <c r="E7" s="14"/>
      <c r="F7" s="15"/>
      <c r="G7" s="15"/>
      <c r="H7" s="15"/>
      <c r="I7" s="15"/>
      <c r="J7" s="16"/>
      <c r="K7" s="17"/>
      <c r="L7" s="18"/>
      <c r="M7" s="18"/>
      <c r="N7" s="18"/>
      <c r="O7" s="18">
        <f>SUM(O6:O6)</f>
        <v>30910.83</v>
      </c>
    </row>
    <row r="8" spans="1:15" s="23" customFormat="1" ht="36" customHeight="1">
      <c r="A8" s="34" t="s">
        <v>21</v>
      </c>
      <c r="B8" s="34"/>
      <c r="C8" s="34"/>
      <c r="D8" s="34"/>
      <c r="E8" s="34"/>
      <c r="F8" s="34"/>
      <c r="G8" s="34"/>
      <c r="H8" s="34"/>
      <c r="I8" s="20">
        <f>O7</f>
        <v>30910.83</v>
      </c>
      <c r="J8" s="21" t="s">
        <v>22</v>
      </c>
      <c r="K8" s="21"/>
      <c r="L8" s="21"/>
      <c r="M8" s="21"/>
      <c r="N8" s="21"/>
      <c r="O8" s="22"/>
    </row>
    <row r="9" spans="1:15" s="23" customFormat="1" ht="35.25" customHeight="1">
      <c r="A9" s="24"/>
      <c r="B9" s="24"/>
      <c r="C9" s="24"/>
      <c r="D9" s="24"/>
      <c r="E9" s="24"/>
      <c r="F9" s="24"/>
      <c r="G9" s="24"/>
      <c r="H9" s="24"/>
      <c r="I9" s="24"/>
      <c r="J9" s="25"/>
      <c r="K9" s="25"/>
      <c r="L9" s="25"/>
      <c r="M9" s="25"/>
      <c r="N9" s="25"/>
      <c r="O9" s="22"/>
    </row>
    <row r="10" spans="1:15" s="23" customFormat="1" ht="18.75" customHeight="1">
      <c r="A10" s="26"/>
      <c r="B10" s="26"/>
      <c r="C10" s="26"/>
      <c r="D10" s="26"/>
      <c r="E10" s="26"/>
      <c r="F10" s="26"/>
      <c r="G10" s="26"/>
      <c r="H10" s="26"/>
      <c r="I10" s="26"/>
      <c r="J10" s="25"/>
      <c r="K10" s="25"/>
      <c r="L10" s="25"/>
      <c r="M10" s="25"/>
      <c r="N10" s="25"/>
      <c r="O10" s="22"/>
    </row>
    <row r="11" spans="1:15" s="31" customFormat="1" ht="36" customHeight="1">
      <c r="A11" s="27"/>
      <c r="B11" s="27"/>
      <c r="C11" s="27"/>
      <c r="D11" s="27"/>
      <c r="E11" s="28"/>
      <c r="F11" s="29"/>
      <c r="G11" s="29"/>
      <c r="H11" s="30"/>
    </row>
    <row r="12" spans="1:15" s="31" customFormat="1" ht="15.75">
      <c r="A12" s="35"/>
      <c r="B12" s="35"/>
      <c r="C12" s="35"/>
      <c r="D12" s="35"/>
      <c r="E12" s="28"/>
      <c r="F12" s="29"/>
      <c r="G12" s="32"/>
      <c r="H12" s="30"/>
    </row>
  </sheetData>
  <mergeCells count="12">
    <mergeCell ref="A8:H8"/>
    <mergeCell ref="A12:D12"/>
    <mergeCell ref="A2:O2"/>
    <mergeCell ref="A3:O3"/>
    <mergeCell ref="A4:A5"/>
    <mergeCell ref="B4:B5"/>
    <mergeCell ref="C4:C5"/>
    <mergeCell ref="D4:D5"/>
    <mergeCell ref="E4:E5"/>
    <mergeCell ref="F4:H4"/>
    <mergeCell ref="I4:K4"/>
    <mergeCell ref="L4:O4"/>
  </mergeCells>
  <printOptions horizontalCentered="1"/>
  <pageMargins left="0.45" right="0.23611111111111099" top="0.74791666666666701" bottom="0.74791666666666701" header="0.51180555555555496" footer="0.51180555555555496"/>
  <pageSetup paperSize="9" scale="65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LibreOffice/7.0.3.1$Linux_X86_64 LibreOffice_project/00$Build-1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Алексеева</cp:lastModifiedBy>
  <cp:revision>1</cp:revision>
  <cp:lastPrinted>2022-06-27T07:48:17Z</cp:lastPrinted>
  <dcterms:created xsi:type="dcterms:W3CDTF">2014-01-15T18:15:09Z</dcterms:created>
  <dcterms:modified xsi:type="dcterms:W3CDTF">2026-08-19T06:57:08Z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