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\"/>
    </mc:Choice>
  </mc:AlternateContent>
  <bookViews>
    <workbookView xWindow="0" yWindow="0" windowWidth="21600" windowHeight="9630"/>
  </bookViews>
  <sheets>
    <sheet name="Расчет цены" sheetId="1" r:id="rId1"/>
  </sheets>
  <definedNames>
    <definedName name="_xlnm.Print_Area" localSheetId="0">'Расчет цены'!$A$2:$U$14</definedName>
  </definedNames>
  <calcPr calcId="162913"/>
</workbook>
</file>

<file path=xl/calcChain.xml><?xml version="1.0" encoding="utf-8"?>
<calcChain xmlns="http://schemas.openxmlformats.org/spreadsheetml/2006/main">
  <c r="L5" i="1" l="1"/>
  <c r="M5" i="1" s="1"/>
  <c r="N5" i="1" s="1"/>
  <c r="O5" i="1"/>
  <c r="P5" i="1" s="1"/>
  <c r="S5" i="1"/>
  <c r="T5" i="1"/>
  <c r="U5" i="1"/>
  <c r="U6" i="1" s="1"/>
  <c r="T6" i="1"/>
  <c r="S6" i="1"/>
  <c r="S7" i="1" l="1"/>
  <c r="Q5" i="1"/>
  <c r="R5" i="1" s="1"/>
</calcChain>
</file>

<file path=xl/sharedStrings.xml><?xml version="1.0" encoding="utf-8"?>
<sst xmlns="http://schemas.openxmlformats.org/spreadsheetml/2006/main" count="37" uniqueCount="36">
  <si>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</si>
  <si>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</si>
  <si>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</si>
  <si>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</si>
  <si>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</si>
  <si>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</si>
  <si>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</si>
  <si>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</si>
  <si>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</si>
  <si>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</si>
  <si>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</si>
  <si>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</si>
  <si>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</si>
  <si>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</si>
  <si>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</si>
  <si>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</si>
  <si>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</si>
  <si>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</si>
  <si>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Итого по коммерческим предложениям (руб./ед.изм.)</t>
  </si>
  <si>
    <t>Средняя Н(М)ЦК</t>
  </si>
  <si>
    <t xml:space="preserve">Обоснование начальной (максимальной) цены контракта, (Н(М)ЦК)
</t>
  </si>
  <si>
    <t>Таблица 1</t>
  </si>
  <si>
    <t>ОКПД</t>
  </si>
  <si>
    <t>Номер сведений о контракте №____</t>
  </si>
  <si>
    <t xml:space="preserve">Поставщик №1
</t>
  </si>
  <si>
    <t xml:space="preserve">Поставщик №2
</t>
  </si>
  <si>
    <t xml:space="preserve">Поставщик №3
</t>
  </si>
  <si>
    <t>Общий коэффициент вариации, рассчитанный в таблице 1 по каждой позиции товара не превышает 33%, следовательно совокупность цен принимается однородной.</t>
  </si>
  <si>
    <t>37.00.11.150</t>
  </si>
  <si>
    <t>Оказание услуг по прочистке канализационной сети</t>
  </si>
  <si>
    <t>Начальник отделения тылового обеспечения ФКУ ОК УФСИН России по Псковской области                                                                                                                                                                           майор внутренней службы</t>
  </si>
  <si>
    <t>М.А. Ковалев</t>
  </si>
  <si>
    <t>усл</t>
  </si>
  <si>
    <t xml:space="preserve">Исполнитель №1
</t>
  </si>
  <si>
    <t xml:space="preserve">Исполнитель №2
</t>
  </si>
  <si>
    <t xml:space="preserve">Исполнитель №3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</si>
</sst>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0.00000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/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" fontId="2" fillId="0" borderId="2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165" fontId="4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protection locked="0"/>
    </xf>
    <xf numFmtId="0" fontId="13" fillId="0" borderId="0" xfId="0" applyFont="1" applyFill="1" applyAlignment="1" applyProtection="1">
      <protection locked="0"/>
    </xf>
    <xf numFmtId="4" fontId="6" fillId="0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/>
    <xf numFmtId="166" fontId="13" fillId="0" borderId="0" xfId="0" applyNumberFormat="1" applyFont="1" applyFill="1" applyAlignment="1" applyProtection="1"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5" fillId="0" borderId="0" xfId="0" applyFont="1" applyFill="1" applyAlignment="1" applyProtection="1">
      <alignment horizontal="left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</xdr:row>
      <xdr:rowOff>952500</xdr:rowOff>
    </xdr:from>
    <xdr:to>
      <xdr:col>14</xdr:col>
      <xdr:colOff>0</xdr:colOff>
      <xdr:row>3</xdr:row>
      <xdr:rowOff>1304925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24900" y="2219325"/>
          <a:ext cx="800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923925</xdr:rowOff>
    </xdr:from>
    <xdr:to>
      <xdr:col>12</xdr:col>
      <xdr:colOff>1019175</xdr:colOff>
      <xdr:row>3</xdr:row>
      <xdr:rowOff>1362075</xdr:rowOff>
    </xdr:to>
    <xdr:pic>
      <xdr:nvPicPr>
        <xdr:cNvPr id="1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96200" y="2190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3</xdr:row>
      <xdr:rowOff>1600200</xdr:rowOff>
    </xdr:from>
    <xdr:to>
      <xdr:col>14</xdr:col>
      <xdr:colOff>1409700</xdr:colOff>
      <xdr:row>3</xdr:row>
      <xdr:rowOff>1943100</xdr:rowOff>
    </xdr:to>
    <xdr:pic>
      <xdr:nvPicPr>
        <xdr:cNvPr id="15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44050" y="2867025"/>
          <a:ext cx="13906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3</xdr:row>
      <xdr:rowOff>1400175</xdr:rowOff>
    </xdr:from>
    <xdr:to>
      <xdr:col>14</xdr:col>
      <xdr:colOff>419100</xdr:colOff>
      <xdr:row>3</xdr:row>
      <xdr:rowOff>1628775</xdr:rowOff>
    </xdr:to>
    <xdr:pic>
      <xdr:nvPicPr>
        <xdr:cNvPr id="15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791700" y="2667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tabSelected="1" view="pageBreakPreview" topLeftCell="D3" zoomScale="112" zoomScaleNormal="112" zoomScaleSheetLayoutView="112" workbookViewId="0">
      <selection activeCell="J5" sqref="J5"/>
    </sheetView>
  </sheetViews>
  <sheetFormatPr defaultRowHeight="12.75" x14ac:dyDescent="0.2"/>
  <cols>
    <col min="1" max="1" width="3.140625" style="1" customWidth="1"/>
    <col min="2" max="2" width="13" style="1" customWidth="1"/>
    <col min="3" max="3" width="11" style="1" customWidth="1"/>
    <col min="4" max="4" width="19" style="1" customWidth="1"/>
    <col min="5" max="5" width="5.85546875" style="18" customWidth="1"/>
    <col min="6" max="6" width="8.7109375" style="18" customWidth="1"/>
    <col min="7" max="9" width="7.42578125" style="18" customWidth="1"/>
    <col min="10" max="10" width="9.42578125" style="11" customWidth="1"/>
    <col min="11" max="11" width="9.140625" style="11"/>
    <col min="12" max="12" width="13.5703125" style="11" customWidth="1"/>
    <col min="13" max="13" width="15.42578125" style="11" customWidth="1"/>
    <col min="14" max="14" width="12.28515625" style="11" customWidth="1"/>
    <col min="15" max="15" width="21.140625" style="1" customWidth="1"/>
    <col min="16" max="16" width="10.85546875" style="1" customWidth="1"/>
    <col min="17" max="17" width="12.28515625" style="1" customWidth="1"/>
    <col min="18" max="18" width="13.85546875" style="1" customWidth="1"/>
    <col min="19" max="21" width="12.28515625" style="1" customWidth="1"/>
    <col min="22" max="22" width="20" style="1" customWidth="1"/>
    <col min="23" max="16384" width="9.140625" style="1"/>
  </cols>
  <sheetData>
    <row r="1" spans="1:23" ht="33" customHeight="1" x14ac:dyDescent="0.2">
      <c r="O1" s="63" t="s">
        <v>21</v>
      </c>
      <c r="P1" s="63"/>
      <c r="Q1" s="63"/>
      <c r="R1" s="63"/>
      <c r="S1" s="63"/>
      <c r="T1" s="63"/>
      <c r="U1" s="63"/>
    </row>
    <row r="2" spans="1:23" ht="27.75" customHeight="1" x14ac:dyDescent="0.2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3" ht="39" customHeight="1" x14ac:dyDescent="0.2">
      <c r="A3" s="61" t="s">
        <v>0</v>
      </c>
      <c r="B3" s="58" t="s">
        <v>22</v>
      </c>
      <c r="C3" s="58" t="s">
        <v>1</v>
      </c>
      <c r="D3" s="58" t="s">
        <v>2</v>
      </c>
      <c r="E3" s="57" t="s">
        <v>3</v>
      </c>
      <c r="F3" s="57" t="s">
        <v>4</v>
      </c>
      <c r="G3" s="72" t="s">
        <v>5</v>
      </c>
      <c r="H3" s="72"/>
      <c r="I3" s="72"/>
      <c r="J3" s="70" t="s">
        <v>6</v>
      </c>
      <c r="K3" s="70"/>
      <c r="L3" s="71" t="s">
        <v>7</v>
      </c>
      <c r="M3" s="71"/>
      <c r="N3" s="71"/>
      <c r="O3" s="52" t="s">
        <v>8</v>
      </c>
      <c r="P3" s="52"/>
      <c r="Q3" s="52"/>
      <c r="R3" s="52"/>
      <c r="S3" s="64" t="s">
        <v>18</v>
      </c>
      <c r="T3" s="65"/>
      <c r="U3" s="65"/>
    </row>
    <row r="4" spans="1:23" ht="159" customHeight="1" thickBot="1" x14ac:dyDescent="0.25">
      <c r="A4" s="62"/>
      <c r="B4" s="59"/>
      <c r="C4" s="59"/>
      <c r="D4" s="58"/>
      <c r="E4" s="57"/>
      <c r="F4" s="57"/>
      <c r="G4" s="26" t="s">
        <v>33</v>
      </c>
      <c r="H4" s="26" t="s">
        <v>34</v>
      </c>
      <c r="I4" s="26" t="s">
        <v>35</v>
      </c>
      <c r="J4" s="25" t="s">
        <v>23</v>
      </c>
      <c r="K4" s="21" t="s">
        <v>9</v>
      </c>
      <c r="L4" s="21" t="s">
        <v>10</v>
      </c>
      <c r="M4" s="12" t="s">
        <v>11</v>
      </c>
      <c r="N4" s="13" t="s">
        <v>12</v>
      </c>
      <c r="O4" s="2" t="s">
        <v>13</v>
      </c>
      <c r="P4" s="21" t="s">
        <v>14</v>
      </c>
      <c r="Q4" s="21" t="s">
        <v>15</v>
      </c>
      <c r="R4" s="16" t="s">
        <v>16</v>
      </c>
      <c r="S4" s="27" t="s">
        <v>24</v>
      </c>
      <c r="T4" s="26" t="s">
        <v>25</v>
      </c>
      <c r="U4" s="26" t="s">
        <v>26</v>
      </c>
    </row>
    <row r="5" spans="1:23" s="7" customFormat="1" ht="67.5" customHeight="1" thickBot="1" x14ac:dyDescent="0.3">
      <c r="A5" s="42"/>
      <c r="B5" s="49" t="s">
        <v>28</v>
      </c>
      <c r="C5" s="3" t="s">
        <v>29</v>
      </c>
      <c r="D5" s="48" t="s">
        <v>29</v>
      </c>
      <c r="E5" s="47" t="s">
        <v>32</v>
      </c>
      <c r="F5" s="47">
        <v>1</v>
      </c>
      <c r="G5" s="50">
        <v>15130.9</v>
      </c>
      <c r="H5" s="50">
        <v>15300</v>
      </c>
      <c r="I5" s="50">
        <v>16000</v>
      </c>
      <c r="J5" s="3"/>
      <c r="K5" s="3"/>
      <c r="L5" s="4">
        <f>AVERAGE(G5:I5)</f>
        <v>15476.966666666667</v>
      </c>
      <c r="M5" s="14">
        <f>SQRT(((SUM((POWER(H5-L5,2)),(POWER(G5-L5,2)),(POWER(I5-L5,2)))/(COLUMNS(G5:I5)-1))))</f>
        <v>460.78368388359138</v>
      </c>
      <c r="N5" s="14">
        <f>M5/L5*100</f>
        <v>2.9772221767201885</v>
      </c>
      <c r="O5" s="30">
        <f>((F5/3)*(SUM(G5:I5)))</f>
        <v>15476.966666666667</v>
      </c>
      <c r="P5" s="6">
        <f>O5/F5</f>
        <v>15476.966666666667</v>
      </c>
      <c r="Q5" s="5">
        <f>L5</f>
        <v>15476.966666666667</v>
      </c>
      <c r="R5" s="28">
        <f>Q5*F5</f>
        <v>15476.966666666667</v>
      </c>
      <c r="S5" s="30">
        <f>F5*G5</f>
        <v>15130.9</v>
      </c>
      <c r="T5" s="30">
        <f>H5*F5</f>
        <v>15300</v>
      </c>
      <c r="U5" s="30">
        <f>I5*F5</f>
        <v>16000</v>
      </c>
    </row>
    <row r="6" spans="1:23" s="8" customFormat="1" ht="30.7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15"/>
      <c r="M6" s="43"/>
      <c r="N6" s="43"/>
      <c r="O6" s="44"/>
      <c r="P6" s="45"/>
      <c r="Q6" s="45"/>
      <c r="R6" s="29"/>
      <c r="S6" s="46">
        <f>SUM(S5:S5)</f>
        <v>15130.9</v>
      </c>
      <c r="T6" s="46">
        <f>SUM(T5:T5)</f>
        <v>15300</v>
      </c>
      <c r="U6" s="46">
        <f>SUM(U5:U5)</f>
        <v>16000</v>
      </c>
    </row>
    <row r="7" spans="1:23" ht="66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  <c r="S7" s="66">
        <f>(S6+T6+U6)/3</f>
        <v>15476.966666666667</v>
      </c>
      <c r="T7" s="67"/>
      <c r="U7" s="67"/>
    </row>
    <row r="8" spans="1:23" ht="15.75" customHeight="1" x14ac:dyDescent="0.2">
      <c r="A8" s="60" t="s">
        <v>27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8" t="s">
        <v>19</v>
      </c>
      <c r="T8" s="68"/>
      <c r="U8" s="68"/>
    </row>
    <row r="9" spans="1:23" s="10" customFormat="1" ht="15.75" customHeigh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</row>
    <row r="10" spans="1:23" s="10" customFormat="1" ht="3" customHeight="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1:23" s="10" customFormat="1" ht="11.25" customHeight="1" x14ac:dyDescent="0.2">
      <c r="A11" s="9"/>
      <c r="B11" s="9"/>
      <c r="C11" s="9"/>
      <c r="D11" s="9"/>
      <c r="E11" s="20"/>
      <c r="F11" s="18"/>
      <c r="G11" s="19"/>
      <c r="H11" s="19"/>
      <c r="I11" s="19"/>
      <c r="J11" s="23"/>
      <c r="K11" s="22"/>
      <c r="L11" s="17"/>
      <c r="M11" s="17"/>
      <c r="N11" s="17"/>
      <c r="T11" s="39"/>
      <c r="U11" s="39"/>
    </row>
    <row r="12" spans="1:23" s="10" customFormat="1" ht="51.75" customHeight="1" x14ac:dyDescent="0.45">
      <c r="B12" s="56" t="s">
        <v>30</v>
      </c>
      <c r="C12" s="56"/>
      <c r="D12" s="56"/>
      <c r="E12" s="56"/>
      <c r="F12" s="34"/>
      <c r="G12" s="34"/>
      <c r="H12" s="34"/>
      <c r="I12" s="34"/>
      <c r="J12" s="32"/>
      <c r="K12" s="22"/>
      <c r="L12" s="17"/>
      <c r="M12" s="35"/>
      <c r="N12" s="36"/>
      <c r="P12" s="37"/>
      <c r="Q12" s="37"/>
      <c r="R12" s="38" t="s">
        <v>31</v>
      </c>
      <c r="T12" s="41"/>
      <c r="U12" s="41"/>
      <c r="V12" s="33"/>
      <c r="W12" s="33"/>
    </row>
    <row r="13" spans="1:23" s="10" customFormat="1" ht="15.75" x14ac:dyDescent="0.2">
      <c r="A13" s="51"/>
      <c r="B13" s="51"/>
      <c r="C13" s="51"/>
      <c r="D13" s="51"/>
      <c r="E13" s="51"/>
      <c r="F13" s="18"/>
      <c r="G13" s="19"/>
      <c r="H13" s="19"/>
      <c r="I13" s="19"/>
      <c r="J13" s="31"/>
      <c r="K13" s="22"/>
      <c r="L13" s="17"/>
      <c r="M13" s="17"/>
      <c r="N13" s="17"/>
    </row>
    <row r="14" spans="1:23" x14ac:dyDescent="0.2">
      <c r="J14" s="24"/>
      <c r="K14" s="24"/>
    </row>
    <row r="15" spans="1:23" x14ac:dyDescent="0.2">
      <c r="J15" s="23"/>
      <c r="K15" s="24"/>
    </row>
    <row r="18" spans="20:21" x14ac:dyDescent="0.2">
      <c r="T18" s="40"/>
      <c r="U18" s="40"/>
    </row>
  </sheetData>
  <mergeCells count="20">
    <mergeCell ref="O1:U1"/>
    <mergeCell ref="S3:U3"/>
    <mergeCell ref="S7:U7"/>
    <mergeCell ref="S8:U8"/>
    <mergeCell ref="C3:C4"/>
    <mergeCell ref="A2:U2"/>
    <mergeCell ref="J3:K3"/>
    <mergeCell ref="L3:N3"/>
    <mergeCell ref="G3:I3"/>
    <mergeCell ref="A13:E13"/>
    <mergeCell ref="O3:R3"/>
    <mergeCell ref="A6:K6"/>
    <mergeCell ref="A7:R7"/>
    <mergeCell ref="B12:E12"/>
    <mergeCell ref="F3:F4"/>
    <mergeCell ref="E3:E4"/>
    <mergeCell ref="D3:D4"/>
    <mergeCell ref="B3:B4"/>
    <mergeCell ref="A8:Q10"/>
    <mergeCell ref="A3:A4"/>
  </mergeCells>
  <phoneticPr fontId="0" type="noConversion"/>
  <pageMargins left="0.25" right="0.25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ATorbenko</dc:creator>
  <cp:lastModifiedBy>User</cp:lastModifiedBy>
  <cp:lastPrinted>2024-07-26T07:30:40Z</cp:lastPrinted>
  <dcterms:created xsi:type="dcterms:W3CDTF">2014-01-28T13:50:42Z</dcterms:created>
  <dcterms:modified xsi:type="dcterms:W3CDTF">2026-05-25T11:15:01Z</dcterms:modified>
</cp:coreProperties>
</file>