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Nik\Desktop\Закупки\"/>
    </mc:Choice>
  </mc:AlternateContent>
  <bookViews>
    <workbookView xWindow="-105" yWindow="-105" windowWidth="23250" windowHeight="12570"/>
  </bookViews>
  <sheets>
    <sheet name="Расчет НМЦК" sheetId="1" r:id="rId1"/>
    <sheet name="НМЦК-п.3.7.1" sheetId="2" r:id="rId2"/>
  </sheets>
  <definedNames>
    <definedName name="_xlnm._FilterDatabase" localSheetId="0" hidden="1">'Расчет НМЦК'!$A$9:$N$15</definedName>
  </definedNames>
  <calcPr calcId="162913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5" i="1" l="1"/>
  <c r="J15" i="1" s="1"/>
  <c r="K15" i="1" s="1"/>
  <c r="N15" i="1" s="1"/>
  <c r="G14" i="1"/>
  <c r="G13" i="1"/>
  <c r="G12" i="1"/>
  <c r="G11" i="1"/>
  <c r="L15" i="1"/>
  <c r="L14" i="1"/>
  <c r="L13" i="1"/>
  <c r="L12" i="1"/>
  <c r="L11" i="1"/>
  <c r="M15" i="1" l="1"/>
  <c r="G10" i="1"/>
  <c r="J10" i="1" s="1"/>
  <c r="J11" i="1"/>
  <c r="K11" i="1" s="1"/>
  <c r="N11" i="1" s="1"/>
  <c r="J12" i="1"/>
  <c r="K12" i="1" s="1"/>
  <c r="J13" i="1"/>
  <c r="K13" i="1" s="1"/>
  <c r="J14" i="1"/>
  <c r="K14" i="1" s="1"/>
  <c r="N14" i="1" s="1"/>
  <c r="N13" i="1" l="1"/>
  <c r="M13" i="1"/>
  <c r="M12" i="1"/>
  <c r="N12" i="1"/>
  <c r="M11" i="1"/>
  <c r="M14" i="1"/>
  <c r="L10" i="1"/>
  <c r="K10" i="1"/>
  <c r="N10" i="1" s="1"/>
  <c r="N16" i="1" l="1"/>
  <c r="M10" i="1"/>
</calcChain>
</file>

<file path=xl/sharedStrings.xml><?xml version="1.0" encoding="utf-8"?>
<sst xmlns="http://schemas.openxmlformats.org/spreadsheetml/2006/main" count="50" uniqueCount="49">
  <si>
    <t xml:space="preserve">Раздел V 
Аукционной документации 
</t>
  </si>
  <si>
    <t>Основные характеристики объекта закупки:</t>
  </si>
  <si>
    <t>Используемый метод определения НМЦК:</t>
  </si>
  <si>
    <t>Метод сопоставимых рыночных цен (анализа рынка)</t>
  </si>
  <si>
    <t>Расчёт НМЦК:</t>
  </si>
  <si>
    <t>№ п/п</t>
  </si>
  <si>
    <t>Наименование товара (работы, услуги)</t>
  </si>
  <si>
    <t>Номер источника ценовой информации (ИЦИ №i) и цена единицы товара, работы, услуги, представленная i-тым ИЦИ (Цi), руб.</t>
  </si>
  <si>
    <t>v - кол-во (объем) закупаемого товара (работы, услуги), мес.</t>
  </si>
  <si>
    <t>n - кол-во значений, используемых в расчете</t>
  </si>
  <si>
    <t>Определение однородности совокупности значений выявленных цен</t>
  </si>
  <si>
    <t xml:space="preserve">                  , руб. </t>
  </si>
  <si>
    <t>ОКПД2</t>
  </si>
  <si>
    <t>КП 1</t>
  </si>
  <si>
    <t>КП 2</t>
  </si>
  <si>
    <t>КП 3</t>
  </si>
  <si>
    <t>&lt;ц&gt; - средн. арифм. величина цены единицы прод-ции, руб.</t>
  </si>
  <si>
    <t>=8 (с учётом округления до двух знаков после запятой)</t>
  </si>
  <si>
    <t>Среднее квадратичное отклонение</t>
  </si>
  <si>
    <r>
      <t xml:space="preserve">V - коэф-нт вариации </t>
    </r>
    <r>
      <rPr>
        <i/>
        <sz val="10"/>
        <color indexed="2"/>
        <rFont val="Times New Roman"/>
        <family val="1"/>
        <charset val="204"/>
      </rPr>
      <t>(не должен превышать 33%)</t>
    </r>
  </si>
  <si>
    <t>6=4+5+6</t>
  </si>
  <si>
    <t>8 = кол-во ответов ИЦИ</t>
  </si>
  <si>
    <t>9= 6/8</t>
  </si>
  <si>
    <t>9 (округл)</t>
  </si>
  <si>
    <t>12=9*7</t>
  </si>
  <si>
    <t>Обоснование начальной (максимальной) цены контракта (НМЦК)</t>
  </si>
  <si>
    <t>(предмет контракта)</t>
  </si>
  <si>
    <t>Основные характеристики объекта закупки</t>
  </si>
  <si>
    <t>в соответствии с ТЗ</t>
  </si>
  <si>
    <t>Используемый метод определения НМЦК с обоснованием:</t>
  </si>
  <si>
    <r>
      <t xml:space="preserve">НМЦКрын., руб. (определение и обоснование НМЦК представлено в </t>
    </r>
    <r>
      <rPr>
        <b/>
        <sz val="12"/>
        <rFont val="Times New Roman"/>
        <family val="1"/>
        <charset val="204"/>
      </rPr>
      <t>Приложении №1</t>
    </r>
    <r>
      <rPr>
        <sz val="12"/>
        <rFont val="Times New Roman"/>
        <family val="1"/>
        <charset val="204"/>
      </rPr>
      <t>)</t>
    </r>
  </si>
  <si>
    <t>Работник контрактной службы</t>
  </si>
  <si>
    <t>Метод сопоставимых рыночных цен (анализ рынка) - НМЦК рынка с использованием скриншотов цен,размещенных на сайтах в сети "Интернет")  (п.3.7.1 Приказа МЭР от 02.10.2013 № 567 "Об утверждении Методических рекомендаций по применению методов определения начальной /максимальной/ цены контракта, цены контракта, заключаемого с единственным поставщиком /подрядчиком, исполнителем/")</t>
  </si>
  <si>
    <t>___________ /Першин В.В./ (подпись/ФИО)</t>
  </si>
  <si>
    <t>Ведущий инженер по комплектации оборудования и материалов.</t>
  </si>
  <si>
    <t xml:space="preserve"> Поставка  Канцтовары</t>
  </si>
  <si>
    <t>Поставка  Канцтовары</t>
  </si>
  <si>
    <t>22.29.25.000</t>
  </si>
  <si>
    <t>Бейдж Attache горизонтальный 93х78 мм без держателя (50 штук в упаковке,  размер вкладыша: 86x58 )</t>
  </si>
  <si>
    <t>Держатель для бейджа ProMega office на карабине голубой</t>
  </si>
  <si>
    <t>Держатель для бейджа ProMega office на карабине красный</t>
  </si>
  <si>
    <t>Блокнот Альт Офис А5 60 листов синий в клетку на спирали</t>
  </si>
  <si>
    <t>Ручка шариковая автоматическая синяя (толщина линии 0.7 мм)</t>
  </si>
  <si>
    <t>Пакет подарочный Mc Basir Крафт (24x19x8 см)</t>
  </si>
  <si>
    <t> 22.29.25.000</t>
  </si>
  <si>
    <t>17.23.13.191</t>
  </si>
  <si>
    <t>32.99.12.110</t>
  </si>
  <si>
    <t>13.92.21</t>
  </si>
  <si>
    <r>
      <t xml:space="preserve">
Начальная (максимальная) цена контракта определена Заказчиком с учетом доведенных лимитов денежных средств в  сумме</t>
    </r>
    <r>
      <rPr>
        <b/>
        <u/>
        <sz val="10"/>
        <color indexed="2"/>
        <rFont val="Times New Roman"/>
        <family val="1"/>
        <charset val="204"/>
      </rPr>
      <t xml:space="preserve"> 16943,53  (шестнадцать тысяч девятьсот сорок три рубля 53 копейки ,в т. ч. НДС 22%</t>
    </r>
    <r>
      <rPr>
        <sz val="10"/>
        <color theme="1"/>
        <rFont val="Times New Roman"/>
        <family val="1"/>
        <charset val="204"/>
      </rPr>
      <t xml:space="preserve"> (далее – НМЦК) определена методом сопоставимых рыночных цен (анализ рынка) </t>
    </r>
    <r>
      <rPr>
        <b/>
        <sz val="10"/>
        <color indexed="2"/>
        <rFont val="Times New Roman"/>
        <family val="1"/>
        <charset val="204"/>
      </rPr>
      <t>и исходя из лимитов бюджетных обязательств и исходя из наименьшей цены предложения</t>
    </r>
    <r>
      <rPr>
        <b/>
        <sz val="10"/>
        <color theme="1"/>
        <rFont val="Times New Roman"/>
        <family val="1"/>
        <charset val="204"/>
      </rPr>
      <t>.</t>
    </r>
    <r>
      <rPr>
        <sz val="10"/>
        <color theme="1"/>
        <rFont val="Times New Roman"/>
        <family val="1"/>
        <charset val="204"/>
      </rPr>
      <t xml:space="preserve">
Расчет выполнен на основании методических рекомендации по применению методов определения начальной (максимальной) цены контракта, утвержденных приказом Министерства экономического развития Российской Федерации от 02.10.2013 № 567 «Об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исполнителем)» методом сопоставимых рыночных цен (анализ рынка).
В целях получения ценовой информации Заказчик  направил запрос поставщикам, осуществил сбор и анализ общедоступной ценовой информации  и определил НМЦК в соответствии с п.3.7.4.1, п.3.19, п.3.21  Методических рекомендаций.
НМЦК рын - определяемая методом сопоставимых рыночных цен (анализа рынка);
v - количество закупаемых услуг -1,
n - количество значений, используемых в расчете  -  3 значения,
i - номер источника ценовой информации;
цi - цена единицы товара, представленная в источнике с номером i, скорректированная с учетом коэффициентов (индексов), применяемых для пересчета цен товаров с учетом различий в характеристиках товаров, коммерческих и (или) финансовых условий поставок товаров,  определяемых в соответствии с пунктом 3.17  Рекомендаций.
ГЕОХИ РАН ______________ В.В Першин                                                                                                                                            20.05.2026г.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</si>
</sst>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>
    <font>
      <sz val="11"/>
      <color theme="1"/>
      <name val="Calibri"/>
      <scheme val="minor"/>
    </font>
    <font>
      <sz val="10"/>
      <color theme="1"/>
      <name val="Times New Roman"/>
      <family val="1"/>
      <charset val="204"/>
    </font>
    <font>
      <b/>
      <sz val="10"/>
      <color indexed="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name val="Times New Roman"/>
      <family val="1"/>
      <charset val="204"/>
    </font>
    <font>
      <i/>
      <sz val="10"/>
      <color indexed="2"/>
      <name val="Times New Roman"/>
      <family val="1"/>
      <charset val="204"/>
    </font>
    <font>
      <b/>
      <u/>
      <sz val="10"/>
      <color indexed="2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i/>
      <sz val="10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333333"/>
      <name val="System-ui"/>
    </font>
    <font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65"/>
      </patternFill>
    </fill>
    <fill>
      <patternFill patternType="solid">
        <fgColor theme="0"/>
        <bgColor rgb="FF92D050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1" fillId="0" borderId="0" xfId="0" applyFont="1" applyAlignment="1">
      <alignment horizontal="center" vertical="center"/>
    </xf>
    <xf numFmtId="2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wrapText="1"/>
    </xf>
    <xf numFmtId="0" fontId="3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righ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0" xfId="0" applyFont="1" applyAlignment="1">
      <alignment horizontal="right" vertical="center" wrapText="1"/>
    </xf>
    <xf numFmtId="0" fontId="3" fillId="2" borderId="4" xfId="0" applyFont="1" applyFill="1" applyBorder="1" applyAlignment="1">
      <alignment horizontal="center" vertical="center" wrapText="1"/>
    </xf>
    <xf numFmtId="4" fontId="3" fillId="2" borderId="3" xfId="0" applyNumberFormat="1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textRotation="90" wrapText="1"/>
    </xf>
    <xf numFmtId="2" fontId="5" fillId="2" borderId="3" xfId="0" applyNumberFormat="1" applyFont="1" applyFill="1" applyBorder="1" applyAlignment="1">
      <alignment horizontal="center" vertical="center" textRotation="90" wrapText="1"/>
    </xf>
    <xf numFmtId="0" fontId="4" fillId="0" borderId="1" xfId="0" applyFont="1" applyBorder="1" applyAlignment="1">
      <alignment horizontal="center" vertical="center" wrapText="1"/>
    </xf>
    <xf numFmtId="2" fontId="3" fillId="0" borderId="12" xfId="0" applyNumberFormat="1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4" fontId="3" fillId="2" borderId="8" xfId="0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3" fillId="0" borderId="0" xfId="0" applyFont="1"/>
    <xf numFmtId="0" fontId="7" fillId="0" borderId="0" xfId="0" applyFont="1" applyAlignment="1">
      <alignment vertical="center" wrapText="1"/>
    </xf>
    <xf numFmtId="4" fontId="7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/>
    </xf>
    <xf numFmtId="0" fontId="10" fillId="2" borderId="1" xfId="0" applyFont="1" applyFill="1" applyBorder="1" applyAlignment="1">
      <alignment horizontal="left" vertical="center" wrapText="1"/>
    </xf>
    <xf numFmtId="4" fontId="8" fillId="2" borderId="1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4" fontId="4" fillId="0" borderId="0" xfId="0" applyNumberFormat="1" applyFont="1" applyBorder="1" applyAlignment="1">
      <alignment horizontal="center" vertical="center" wrapText="1"/>
    </xf>
    <xf numFmtId="0" fontId="14" fillId="0" borderId="0" xfId="0" applyFont="1" applyAlignment="1">
      <alignment horizontal="left" wrapText="1" indent="15"/>
    </xf>
    <xf numFmtId="0" fontId="10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2" fontId="6" fillId="0" borderId="16" xfId="0" applyNumberFormat="1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2" fontId="17" fillId="0" borderId="1" xfId="0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10" fontId="17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2" fontId="17" fillId="2" borderId="1" xfId="0" applyNumberFormat="1" applyFont="1" applyFill="1" applyBorder="1" applyAlignment="1">
      <alignment horizontal="center" vertical="center" wrapText="1"/>
    </xf>
    <xf numFmtId="4" fontId="8" fillId="3" borderId="10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 wrapText="1"/>
    </xf>
    <xf numFmtId="0" fontId="1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left" vertical="center" wrapText="1"/>
    </xf>
    <xf numFmtId="0" fontId="10" fillId="2" borderId="7" xfId="0" applyFont="1" applyFill="1" applyBorder="1" applyAlignment="1">
      <alignment horizontal="left" vertical="center" wrapText="1"/>
    </xf>
    <xf numFmtId="0" fontId="10" fillId="0" borderId="0" xfId="0" applyFont="1" applyAlignment="1">
      <alignment vertical="center"/>
    </xf>
    <xf numFmtId="0" fontId="18" fillId="0" borderId="1" xfId="0" applyFont="1" applyBorder="1" applyAlignment="1">
      <alignment vertical="center" wrapText="1"/>
    </xf>
    <xf numFmtId="14" fontId="19" fillId="0" borderId="1" xfId="0" applyNumberFormat="1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2" fontId="16" fillId="0" borderId="1" xfId="0" applyNumberFormat="1" applyFont="1" applyFill="1" applyBorder="1" applyAlignment="1">
      <alignment horizontal="center" vertical="center" shrinkToFit="1"/>
    </xf>
    <xf numFmtId="2" fontId="20" fillId="0" borderId="1" xfId="0" applyNumberFormat="1" applyFont="1" applyBorder="1" applyAlignment="1">
      <alignment horizontal="center" vertical="center" shrinkToFit="1"/>
    </xf>
    <xf numFmtId="2" fontId="20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133350</xdr:colOff>
      <xdr:row>7</xdr:row>
      <xdr:rowOff>571500</xdr:rowOff>
    </xdr:from>
    <xdr:to>
      <xdr:col>6</xdr:col>
      <xdr:colOff>524256</xdr:colOff>
      <xdr:row>7</xdr:row>
      <xdr:rowOff>819150</xdr:rowOff>
    </xdr:to>
    <xdr:pic>
      <xdr:nvPicPr>
        <xdr:cNvPr id="19105" name="Рисунок 1" descr="C:\Temp\KClipboardExport\l41eo45a.gif">
          <a:extLst>
            <a:ext uri="{FF2B5EF4-FFF2-40B4-BE49-F238E27FC236}">
              <a16:creationId xmlns:a16="http://schemas.microsoft.com/office/drawing/2014/main" id="{00000000-0008-0000-0000-0000A14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68182" t="17999" b="24001"/>
        <a:stretch/>
      </xdr:blipFill>
      <xdr:spPr bwMode="auto">
        <a:xfrm>
          <a:off x="3705225" y="3810000"/>
          <a:ext cx="390906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28575</xdr:colOff>
      <xdr:row>7</xdr:row>
      <xdr:rowOff>828674</xdr:rowOff>
    </xdr:from>
    <xdr:to>
      <xdr:col>11</xdr:col>
      <xdr:colOff>868680</xdr:colOff>
      <xdr:row>7</xdr:row>
      <xdr:rowOff>1219199</xdr:rowOff>
    </xdr:to>
    <xdr:pic>
      <xdr:nvPicPr>
        <xdr:cNvPr id="19106" name="Picture 21" descr="C:\Temp\KClipboardExport\sssqsznq.gif">
          <a:extLst>
            <a:ext uri="{FF2B5EF4-FFF2-40B4-BE49-F238E27FC236}">
              <a16:creationId xmlns:a16="http://schemas.microsoft.com/office/drawing/2014/main" id="{00000000-0008-0000-0000-0000A24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tretch/>
      </xdr:blipFill>
      <xdr:spPr bwMode="auto">
        <a:xfrm>
          <a:off x="7000875" y="4067174"/>
          <a:ext cx="84010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66675</xdr:colOff>
      <xdr:row>7</xdr:row>
      <xdr:rowOff>923925</xdr:rowOff>
    </xdr:from>
    <xdr:to>
      <xdr:col>12</xdr:col>
      <xdr:colOff>709803</xdr:colOff>
      <xdr:row>7</xdr:row>
      <xdr:rowOff>1247775</xdr:rowOff>
    </xdr:to>
    <xdr:pic>
      <xdr:nvPicPr>
        <xdr:cNvPr id="19107" name="Picture 19" descr="C:\Temp\KClipboardExport\8c4wnzhy.gif">
          <a:extLst>
            <a:ext uri="{FF2B5EF4-FFF2-40B4-BE49-F238E27FC236}">
              <a16:creationId xmlns:a16="http://schemas.microsoft.com/office/drawing/2014/main" id="{00000000-0008-0000-0000-0000A34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tretch/>
      </xdr:blipFill>
      <xdr:spPr bwMode="auto">
        <a:xfrm>
          <a:off x="7915275" y="4162425"/>
          <a:ext cx="643128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38100</xdr:colOff>
      <xdr:row>7</xdr:row>
      <xdr:rowOff>114300</xdr:rowOff>
    </xdr:from>
    <xdr:to>
      <xdr:col>13</xdr:col>
      <xdr:colOff>898399</xdr:colOff>
      <xdr:row>7</xdr:row>
      <xdr:rowOff>600075</xdr:rowOff>
    </xdr:to>
    <xdr:pic>
      <xdr:nvPicPr>
        <xdr:cNvPr id="19109" name="Picture 1" descr="C:\Temp\KClipboardExport\7d4qbwfz.gif">
          <a:extLst>
            <a:ext uri="{FF2B5EF4-FFF2-40B4-BE49-F238E27FC236}">
              <a16:creationId xmlns:a16="http://schemas.microsoft.com/office/drawing/2014/main" id="{00000000-0008-0000-0000-0000A54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t="13635"/>
        <a:stretch/>
      </xdr:blipFill>
      <xdr:spPr bwMode="auto">
        <a:xfrm>
          <a:off x="8639176" y="3352800"/>
          <a:ext cx="860298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561975</xdr:colOff>
      <xdr:row>15</xdr:row>
      <xdr:rowOff>38100</xdr:rowOff>
    </xdr:from>
    <xdr:to>
      <xdr:col>12</xdr:col>
      <xdr:colOff>204892</xdr:colOff>
      <xdr:row>15</xdr:row>
      <xdr:rowOff>333375</xdr:rowOff>
    </xdr:to>
    <xdr:pic>
      <xdr:nvPicPr>
        <xdr:cNvPr id="19110" name="Picture 1" descr="C:\Temp\KClipboardExport\7d4qbwfz.gif">
          <a:extLst>
            <a:ext uri="{FF2B5EF4-FFF2-40B4-BE49-F238E27FC236}">
              <a16:creationId xmlns:a16="http://schemas.microsoft.com/office/drawing/2014/main" id="{00000000-0008-0000-0000-0000A64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t="13635" r="56723" b="33061"/>
        <a:stretch/>
      </xdr:blipFill>
      <xdr:spPr bwMode="auto">
        <a:xfrm>
          <a:off x="7534275" y="6838950"/>
          <a:ext cx="889635" cy="2952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142875</xdr:colOff>
      <xdr:row>6</xdr:row>
      <xdr:rowOff>333375</xdr:rowOff>
    </xdr:from>
    <xdr:to>
      <xdr:col>13</xdr:col>
      <xdr:colOff>613791</xdr:colOff>
      <xdr:row>6</xdr:row>
      <xdr:rowOff>600075</xdr:rowOff>
    </xdr:to>
    <xdr:pic>
      <xdr:nvPicPr>
        <xdr:cNvPr id="19111" name="Picture 1" descr="C:\Temp\KClipboardExport\7d4qbwfz.gif">
          <a:extLst>
            <a:ext uri="{FF2B5EF4-FFF2-40B4-BE49-F238E27FC236}">
              <a16:creationId xmlns:a16="http://schemas.microsoft.com/office/drawing/2014/main" id="{00000000-0008-0000-0000-0000A74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t="13635" r="56836" b="28495"/>
        <a:stretch/>
      </xdr:blipFill>
      <xdr:spPr bwMode="auto">
        <a:xfrm>
          <a:off x="8743950" y="2619375"/>
          <a:ext cx="470916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85725</xdr:colOff>
      <xdr:row>26</xdr:row>
      <xdr:rowOff>101592</xdr:rowOff>
    </xdr:from>
    <xdr:to>
      <xdr:col>1</xdr:col>
      <xdr:colOff>1690497</xdr:colOff>
      <xdr:row>30</xdr:row>
      <xdr:rowOff>57143</xdr:rowOff>
    </xdr:to>
    <xdr:pic>
      <xdr:nvPicPr>
        <xdr:cNvPr id="19122" name="Picture 690" descr="http://naiz.org/fz44/nmc/nmck.png">
          <a:extLst>
            <a:ext uri="{FF2B5EF4-FFF2-40B4-BE49-F238E27FC236}">
              <a16:creationId xmlns:a16="http://schemas.microsoft.com/office/drawing/2014/main" id="{00000000-0008-0000-0000-0000B24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tretch/>
      </xdr:blipFill>
      <xdr:spPr bwMode="auto">
        <a:xfrm>
          <a:off x="519642" y="8504759"/>
          <a:ext cx="1604772" cy="590551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 2007 - 2010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Q39"/>
  <sheetViews>
    <sheetView tabSelected="1" topLeftCell="A10" zoomScale="90" zoomScaleNormal="90" workbookViewId="0">
      <selection activeCell="S31" sqref="S31"/>
    </sheetView>
  </sheetViews>
  <sheetFormatPr defaultColWidth="9.140625" defaultRowHeight="12.75"/>
  <cols>
    <col min="1" max="1" width="6.42578125" style="1" customWidth="1"/>
    <col min="2" max="2" width="41.7109375" style="1" customWidth="1"/>
    <col min="3" max="3" width="27.7109375" style="1" customWidth="1"/>
    <col min="4" max="4" width="12.42578125" style="1" customWidth="1"/>
    <col min="5" max="5" width="12.42578125" style="2" customWidth="1"/>
    <col min="6" max="6" width="12" style="2" customWidth="1"/>
    <col min="7" max="7" width="12.140625" style="1" customWidth="1"/>
    <col min="8" max="8" width="9" style="1" customWidth="1"/>
    <col min="9" max="9" width="10" style="1" customWidth="1"/>
    <col min="10" max="10" width="12" style="2" customWidth="1"/>
    <col min="11" max="11" width="11" style="1" customWidth="1"/>
    <col min="12" max="12" width="18.7109375" style="1" customWidth="1"/>
    <col min="13" max="13" width="15.140625" style="1" customWidth="1"/>
    <col min="14" max="14" width="17" style="1" customWidth="1"/>
    <col min="15" max="16" width="9.140625" style="1"/>
    <col min="17" max="17" width="9.140625" style="33"/>
    <col min="18" max="16384" width="9.140625" style="1"/>
  </cols>
  <sheetData>
    <row r="1" spans="1:17" ht="12" customHeight="1">
      <c r="A1" s="3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pans="1:17" hidden="1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spans="1:17" s="5" customFormat="1" ht="58.5" customHeight="1">
      <c r="A3" s="6"/>
      <c r="B3" s="6"/>
      <c r="C3" s="6"/>
      <c r="D3" s="6"/>
      <c r="E3" s="6"/>
      <c r="F3" s="6"/>
      <c r="G3" s="6"/>
      <c r="H3" s="6"/>
      <c r="I3" s="70" t="s">
        <v>0</v>
      </c>
      <c r="J3" s="70"/>
      <c r="K3" s="70"/>
      <c r="L3" s="70"/>
      <c r="M3" s="70"/>
      <c r="N3" s="70"/>
      <c r="Q3" s="34"/>
    </row>
    <row r="4" spans="1:17" ht="75.75" customHeight="1">
      <c r="A4" s="61" t="s">
        <v>1</v>
      </c>
      <c r="B4" s="61"/>
      <c r="C4" s="7"/>
      <c r="D4" s="71" t="s">
        <v>36</v>
      </c>
      <c r="E4" s="72"/>
      <c r="F4" s="72"/>
      <c r="G4" s="72"/>
      <c r="H4" s="72"/>
      <c r="I4" s="8"/>
      <c r="J4" s="8"/>
      <c r="K4" s="8"/>
      <c r="L4" s="8"/>
      <c r="M4" s="8"/>
    </row>
    <row r="5" spans="1:17" ht="28.5" customHeight="1">
      <c r="A5" s="61" t="s">
        <v>2</v>
      </c>
      <c r="B5" s="61"/>
      <c r="C5" s="7"/>
      <c r="D5" s="72" t="s">
        <v>3</v>
      </c>
      <c r="E5" s="72"/>
      <c r="F5" s="72"/>
      <c r="G5" s="72"/>
      <c r="H5" s="72"/>
      <c r="I5" s="8"/>
      <c r="J5" s="8"/>
      <c r="K5" s="8"/>
      <c r="L5" s="8"/>
      <c r="M5" s="8"/>
    </row>
    <row r="6" spans="1:17" ht="19.5" customHeight="1">
      <c r="A6" s="61" t="s">
        <v>4</v>
      </c>
      <c r="B6" s="61"/>
      <c r="C6" s="9"/>
      <c r="D6" s="62"/>
      <c r="E6" s="62"/>
      <c r="F6" s="62"/>
      <c r="G6" s="62"/>
      <c r="H6" s="62"/>
      <c r="I6" s="8"/>
      <c r="J6" s="10"/>
      <c r="K6" s="8"/>
      <c r="L6" s="8"/>
      <c r="M6" s="8"/>
    </row>
    <row r="7" spans="1:17" ht="75" customHeight="1">
      <c r="A7" s="63" t="s">
        <v>5</v>
      </c>
      <c r="B7" s="53" t="s">
        <v>6</v>
      </c>
      <c r="C7" s="11"/>
      <c r="D7" s="66" t="s">
        <v>7</v>
      </c>
      <c r="E7" s="67"/>
      <c r="F7" s="67"/>
      <c r="G7" s="68"/>
      <c r="H7" s="53" t="s">
        <v>8</v>
      </c>
      <c r="I7" s="53" t="s">
        <v>9</v>
      </c>
      <c r="J7" s="55" t="s">
        <v>10</v>
      </c>
      <c r="K7" s="55"/>
      <c r="L7" s="56"/>
      <c r="M7" s="56"/>
      <c r="N7" s="12" t="s">
        <v>11</v>
      </c>
    </row>
    <row r="8" spans="1:17" ht="102.75" customHeight="1">
      <c r="A8" s="64"/>
      <c r="B8" s="65"/>
      <c r="C8" s="13" t="s">
        <v>12</v>
      </c>
      <c r="D8" s="14" t="s">
        <v>13</v>
      </c>
      <c r="E8" s="15" t="s">
        <v>14</v>
      </c>
      <c r="F8" s="15" t="s">
        <v>15</v>
      </c>
      <c r="G8" s="16"/>
      <c r="H8" s="69"/>
      <c r="I8" s="54"/>
      <c r="J8" s="17" t="s">
        <v>16</v>
      </c>
      <c r="K8" s="18" t="s">
        <v>17</v>
      </c>
      <c r="L8" s="19" t="s">
        <v>18</v>
      </c>
      <c r="M8" s="20" t="s">
        <v>19</v>
      </c>
      <c r="N8" s="21"/>
    </row>
    <row r="9" spans="1:17" ht="51" customHeight="1">
      <c r="A9" s="22">
        <v>1</v>
      </c>
      <c r="B9" s="22">
        <v>2</v>
      </c>
      <c r="C9" s="22">
        <v>3</v>
      </c>
      <c r="D9" s="22">
        <v>4</v>
      </c>
      <c r="E9" s="22">
        <v>5</v>
      </c>
      <c r="F9" s="22">
        <v>6</v>
      </c>
      <c r="G9" s="22" t="s">
        <v>20</v>
      </c>
      <c r="H9" s="22">
        <v>7</v>
      </c>
      <c r="I9" s="39" t="s">
        <v>21</v>
      </c>
      <c r="J9" s="40" t="s">
        <v>22</v>
      </c>
      <c r="K9" s="41" t="s">
        <v>23</v>
      </c>
      <c r="L9" s="42">
        <v>10</v>
      </c>
      <c r="M9" s="43">
        <v>11</v>
      </c>
      <c r="N9" s="22" t="s">
        <v>24</v>
      </c>
    </row>
    <row r="10" spans="1:17" s="38" customFormat="1" ht="51" customHeight="1">
      <c r="A10" s="45">
        <v>1</v>
      </c>
      <c r="B10" s="78" t="s">
        <v>38</v>
      </c>
      <c r="C10" s="79" t="s">
        <v>37</v>
      </c>
      <c r="D10" s="82">
        <v>1208.03</v>
      </c>
      <c r="E10" s="83">
        <v>1328.83</v>
      </c>
      <c r="F10" s="84">
        <v>1449.64</v>
      </c>
      <c r="G10" s="46">
        <f t="shared" ref="G10:G15" si="0">D10+E10+F10</f>
        <v>3986.5</v>
      </c>
      <c r="H10" s="81">
        <v>1</v>
      </c>
      <c r="I10" s="46">
        <v>3</v>
      </c>
      <c r="J10" s="47">
        <f t="shared" ref="J10:J15" si="1">G10/I10</f>
        <v>1328.83</v>
      </c>
      <c r="K10" s="48">
        <f t="shared" ref="K10:K15" si="2">ROUND(J10,2)</f>
        <v>1328.83</v>
      </c>
      <c r="L10" s="47">
        <f t="shared" ref="L10:L15" si="3">STDEV(D10:F10)</f>
        <v>120.81</v>
      </c>
      <c r="M10" s="49">
        <f t="shared" ref="M10:M15" si="4">L10/K10</f>
        <v>9.0899999999999995E-2</v>
      </c>
      <c r="N10" s="51">
        <f t="shared" ref="N10:N15" si="5">K10*H10</f>
        <v>1328.83</v>
      </c>
      <c r="Q10" s="33"/>
    </row>
    <row r="11" spans="1:17" s="38" customFormat="1" ht="31.5">
      <c r="A11" s="45">
        <v>2</v>
      </c>
      <c r="B11" s="78" t="s">
        <v>39</v>
      </c>
      <c r="C11" s="80" t="s">
        <v>44</v>
      </c>
      <c r="D11" s="82">
        <v>86.38</v>
      </c>
      <c r="E11" s="83">
        <v>95.02</v>
      </c>
      <c r="F11" s="84">
        <v>103.66</v>
      </c>
      <c r="G11" s="51">
        <f t="shared" si="0"/>
        <v>285.06</v>
      </c>
      <c r="H11" s="81">
        <v>40</v>
      </c>
      <c r="I11" s="46">
        <v>3</v>
      </c>
      <c r="J11" s="47">
        <f t="shared" si="1"/>
        <v>95.02</v>
      </c>
      <c r="K11" s="48">
        <f t="shared" si="2"/>
        <v>95.02</v>
      </c>
      <c r="L11" s="47">
        <f t="shared" si="3"/>
        <v>8.64</v>
      </c>
      <c r="M11" s="49">
        <f t="shared" si="4"/>
        <v>9.0899999999999995E-2</v>
      </c>
      <c r="N11" s="51">
        <f t="shared" si="5"/>
        <v>3800.8</v>
      </c>
      <c r="Q11" s="33"/>
    </row>
    <row r="12" spans="1:17" s="38" customFormat="1" ht="31.5">
      <c r="A12" s="45">
        <v>3</v>
      </c>
      <c r="B12" s="78" t="s">
        <v>40</v>
      </c>
      <c r="C12" s="80" t="s">
        <v>44</v>
      </c>
      <c r="D12" s="82">
        <v>86.38</v>
      </c>
      <c r="E12" s="83">
        <v>95.02</v>
      </c>
      <c r="F12" s="84">
        <v>103.66</v>
      </c>
      <c r="G12" s="51">
        <f t="shared" si="0"/>
        <v>285.06</v>
      </c>
      <c r="H12" s="81">
        <v>10</v>
      </c>
      <c r="I12" s="46">
        <v>3</v>
      </c>
      <c r="J12" s="47">
        <f t="shared" si="1"/>
        <v>95.02</v>
      </c>
      <c r="K12" s="48">
        <f t="shared" si="2"/>
        <v>95.02</v>
      </c>
      <c r="L12" s="47">
        <f t="shared" si="3"/>
        <v>8.64</v>
      </c>
      <c r="M12" s="49">
        <f t="shared" si="4"/>
        <v>9.0899999999999995E-2</v>
      </c>
      <c r="N12" s="51">
        <f t="shared" si="5"/>
        <v>950.2</v>
      </c>
      <c r="Q12" s="33"/>
    </row>
    <row r="13" spans="1:17" s="38" customFormat="1" ht="51" customHeight="1">
      <c r="A13" s="45">
        <v>4</v>
      </c>
      <c r="B13" s="78" t="s">
        <v>41</v>
      </c>
      <c r="C13" s="80" t="s">
        <v>45</v>
      </c>
      <c r="D13" s="82">
        <v>105.93</v>
      </c>
      <c r="E13" s="83">
        <v>117.7</v>
      </c>
      <c r="F13" s="84">
        <v>128.4</v>
      </c>
      <c r="G13" s="51">
        <f t="shared" si="0"/>
        <v>352.03</v>
      </c>
      <c r="H13" s="81">
        <v>50</v>
      </c>
      <c r="I13" s="46">
        <v>3</v>
      </c>
      <c r="J13" s="47">
        <f t="shared" si="1"/>
        <v>117.34</v>
      </c>
      <c r="K13" s="48">
        <f t="shared" si="2"/>
        <v>117.34</v>
      </c>
      <c r="L13" s="47">
        <f t="shared" si="3"/>
        <v>11.24</v>
      </c>
      <c r="M13" s="49">
        <f t="shared" si="4"/>
        <v>9.5799999999999996E-2</v>
      </c>
      <c r="N13" s="51">
        <f t="shared" si="5"/>
        <v>5867</v>
      </c>
      <c r="Q13" s="33"/>
    </row>
    <row r="14" spans="1:17" s="38" customFormat="1" ht="51" customHeight="1">
      <c r="A14" s="45">
        <v>5</v>
      </c>
      <c r="B14" s="78" t="s">
        <v>42</v>
      </c>
      <c r="C14" s="80" t="s">
        <v>46</v>
      </c>
      <c r="D14" s="82">
        <v>21.4</v>
      </c>
      <c r="E14" s="83">
        <v>23.54</v>
      </c>
      <c r="F14" s="84">
        <v>25.68</v>
      </c>
      <c r="G14" s="51">
        <f t="shared" si="0"/>
        <v>70.62</v>
      </c>
      <c r="H14" s="81">
        <v>50</v>
      </c>
      <c r="I14" s="46">
        <v>3</v>
      </c>
      <c r="J14" s="47">
        <f t="shared" si="1"/>
        <v>23.54</v>
      </c>
      <c r="K14" s="48">
        <f t="shared" si="2"/>
        <v>23.54</v>
      </c>
      <c r="L14" s="47">
        <f t="shared" si="3"/>
        <v>2.14</v>
      </c>
      <c r="M14" s="49">
        <f t="shared" si="4"/>
        <v>9.0899999999999995E-2</v>
      </c>
      <c r="N14" s="51">
        <f t="shared" si="5"/>
        <v>1177</v>
      </c>
      <c r="Q14" s="33"/>
    </row>
    <row r="15" spans="1:17" s="50" customFormat="1" ht="51" customHeight="1">
      <c r="A15" s="45">
        <v>6</v>
      </c>
      <c r="B15" s="78" t="s">
        <v>43</v>
      </c>
      <c r="C15" s="80" t="s">
        <v>47</v>
      </c>
      <c r="D15" s="82">
        <v>101</v>
      </c>
      <c r="E15" s="83">
        <v>111.1</v>
      </c>
      <c r="F15" s="84">
        <v>121.2</v>
      </c>
      <c r="G15" s="51">
        <f t="shared" si="0"/>
        <v>333.3</v>
      </c>
      <c r="H15" s="81">
        <v>50</v>
      </c>
      <c r="I15" s="46">
        <v>3</v>
      </c>
      <c r="J15" s="47">
        <f t="shared" si="1"/>
        <v>111.1</v>
      </c>
      <c r="K15" s="48">
        <f t="shared" si="2"/>
        <v>111.1</v>
      </c>
      <c r="L15" s="47">
        <f t="shared" si="3"/>
        <v>10.1</v>
      </c>
      <c r="M15" s="49">
        <f t="shared" si="4"/>
        <v>9.0899999999999995E-2</v>
      </c>
      <c r="N15" s="51">
        <f t="shared" si="5"/>
        <v>5555</v>
      </c>
      <c r="Q15" s="33"/>
    </row>
    <row r="16" spans="1:17" ht="33" customHeight="1">
      <c r="A16" s="57"/>
      <c r="B16" s="57"/>
      <c r="C16" s="57"/>
      <c r="D16" s="57"/>
      <c r="E16" s="57"/>
      <c r="F16" s="57"/>
      <c r="G16" s="57"/>
      <c r="H16" s="57"/>
      <c r="I16" s="57"/>
      <c r="J16" s="57"/>
      <c r="K16" s="44"/>
      <c r="L16" s="44"/>
      <c r="M16" s="44"/>
      <c r="N16" s="52">
        <f>SUM(N10:N15)</f>
        <v>18678.830000000002</v>
      </c>
      <c r="Q16" s="35"/>
    </row>
    <row r="18" spans="2:14">
      <c r="B18" s="23"/>
      <c r="C18" s="23"/>
    </row>
    <row r="19" spans="2:14">
      <c r="B19" s="58" t="s">
        <v>48</v>
      </c>
      <c r="C19" s="58"/>
      <c r="D19" s="59"/>
      <c r="E19" s="59"/>
      <c r="F19" s="59"/>
      <c r="G19" s="59"/>
      <c r="H19" s="59"/>
      <c r="I19" s="59"/>
      <c r="J19" s="59"/>
      <c r="K19" s="59"/>
      <c r="L19" s="59"/>
      <c r="M19" s="59"/>
      <c r="N19" s="59"/>
    </row>
    <row r="20" spans="2:14">
      <c r="B20" s="59"/>
      <c r="C20" s="59"/>
      <c r="D20" s="59"/>
      <c r="E20" s="59"/>
      <c r="F20" s="59"/>
      <c r="G20" s="59"/>
      <c r="H20" s="59"/>
      <c r="I20" s="59"/>
      <c r="J20" s="59"/>
      <c r="K20" s="59"/>
      <c r="L20" s="59"/>
      <c r="M20" s="59"/>
      <c r="N20" s="59"/>
    </row>
    <row r="21" spans="2:14">
      <c r="B21" s="59"/>
      <c r="C21" s="59"/>
      <c r="D21" s="59"/>
      <c r="E21" s="59"/>
      <c r="F21" s="59"/>
      <c r="G21" s="59"/>
      <c r="H21" s="59"/>
      <c r="I21" s="59"/>
      <c r="J21" s="59"/>
      <c r="K21" s="59"/>
      <c r="L21" s="59"/>
      <c r="M21" s="59"/>
      <c r="N21" s="59"/>
    </row>
    <row r="22" spans="2:14">
      <c r="B22" s="59"/>
      <c r="C22" s="59"/>
      <c r="D22" s="59"/>
      <c r="E22" s="59"/>
      <c r="F22" s="59"/>
      <c r="G22" s="59"/>
      <c r="H22" s="59"/>
      <c r="I22" s="59"/>
      <c r="J22" s="59"/>
      <c r="K22" s="59"/>
      <c r="L22" s="59"/>
      <c r="M22" s="59"/>
      <c r="N22" s="59"/>
    </row>
    <row r="23" spans="2:14">
      <c r="B23" s="59"/>
      <c r="C23" s="59"/>
      <c r="D23" s="59"/>
      <c r="E23" s="59"/>
      <c r="F23" s="59"/>
      <c r="G23" s="59"/>
      <c r="H23" s="59"/>
      <c r="I23" s="59"/>
      <c r="J23" s="59"/>
      <c r="K23" s="59"/>
      <c r="L23" s="59"/>
      <c r="M23" s="59"/>
      <c r="N23" s="59"/>
    </row>
    <row r="24" spans="2:14">
      <c r="B24" s="59"/>
      <c r="C24" s="59"/>
      <c r="D24" s="59"/>
      <c r="E24" s="59"/>
      <c r="F24" s="59"/>
      <c r="G24" s="59"/>
      <c r="H24" s="59"/>
      <c r="I24" s="59"/>
      <c r="J24" s="59"/>
      <c r="K24" s="59"/>
      <c r="L24" s="59"/>
      <c r="M24" s="59"/>
      <c r="N24" s="59"/>
    </row>
    <row r="25" spans="2:14">
      <c r="B25" s="59"/>
      <c r="C25" s="59"/>
      <c r="D25" s="59"/>
      <c r="E25" s="59"/>
      <c r="F25" s="59"/>
      <c r="G25" s="59"/>
      <c r="H25" s="59"/>
      <c r="I25" s="59"/>
      <c r="J25" s="59"/>
      <c r="K25" s="59"/>
      <c r="L25" s="59"/>
      <c r="M25" s="59"/>
      <c r="N25" s="59"/>
    </row>
    <row r="26" spans="2:14">
      <c r="B26" s="59"/>
      <c r="C26" s="59"/>
      <c r="D26" s="59"/>
      <c r="E26" s="59"/>
      <c r="F26" s="59"/>
      <c r="G26" s="59"/>
      <c r="H26" s="59"/>
      <c r="I26" s="59"/>
      <c r="J26" s="59"/>
      <c r="K26" s="59"/>
      <c r="L26" s="59"/>
      <c r="M26" s="59"/>
      <c r="N26" s="59"/>
    </row>
    <row r="27" spans="2:14">
      <c r="B27" s="59"/>
      <c r="C27" s="59"/>
      <c r="D27" s="59"/>
      <c r="E27" s="59"/>
      <c r="F27" s="59"/>
      <c r="G27" s="59"/>
      <c r="H27" s="59"/>
      <c r="I27" s="59"/>
      <c r="J27" s="59"/>
      <c r="K27" s="59"/>
      <c r="L27" s="59"/>
      <c r="M27" s="59"/>
      <c r="N27" s="59"/>
    </row>
    <row r="28" spans="2:14">
      <c r="B28" s="59"/>
      <c r="C28" s="59"/>
      <c r="D28" s="59"/>
      <c r="E28" s="59"/>
      <c r="F28" s="59"/>
      <c r="G28" s="59"/>
      <c r="H28" s="59"/>
      <c r="I28" s="59"/>
      <c r="J28" s="59"/>
      <c r="K28" s="59"/>
      <c r="L28" s="59"/>
      <c r="M28" s="59"/>
      <c r="N28" s="59"/>
    </row>
    <row r="29" spans="2:14">
      <c r="B29" s="59"/>
      <c r="C29" s="59"/>
      <c r="D29" s="59"/>
      <c r="E29" s="59"/>
      <c r="F29" s="59"/>
      <c r="G29" s="59"/>
      <c r="H29" s="59"/>
      <c r="I29" s="59"/>
      <c r="J29" s="59"/>
      <c r="K29" s="59"/>
      <c r="L29" s="59"/>
      <c r="M29" s="59"/>
      <c r="N29" s="59"/>
    </row>
    <row r="30" spans="2:14">
      <c r="B30" s="59"/>
      <c r="C30" s="59"/>
      <c r="D30" s="59"/>
      <c r="E30" s="59"/>
      <c r="F30" s="59"/>
      <c r="G30" s="59"/>
      <c r="H30" s="59"/>
      <c r="I30" s="59"/>
      <c r="J30" s="59"/>
      <c r="K30" s="59"/>
      <c r="L30" s="59"/>
      <c r="M30" s="59"/>
      <c r="N30" s="59"/>
    </row>
    <row r="31" spans="2:14">
      <c r="B31" s="59"/>
      <c r="C31" s="59"/>
      <c r="D31" s="59"/>
      <c r="E31" s="59"/>
      <c r="F31" s="59"/>
      <c r="G31" s="59"/>
      <c r="H31" s="59"/>
      <c r="I31" s="59"/>
      <c r="J31" s="59"/>
      <c r="K31" s="59"/>
      <c r="L31" s="59"/>
      <c r="M31" s="59"/>
      <c r="N31" s="59"/>
    </row>
    <row r="32" spans="2:14">
      <c r="B32" s="59"/>
      <c r="C32" s="59"/>
      <c r="D32" s="59"/>
      <c r="E32" s="59"/>
      <c r="F32" s="59"/>
      <c r="G32" s="59"/>
      <c r="H32" s="59"/>
      <c r="I32" s="59"/>
      <c r="J32" s="59"/>
      <c r="K32" s="59"/>
      <c r="L32" s="59"/>
      <c r="M32" s="59"/>
      <c r="N32" s="59"/>
    </row>
    <row r="33" spans="1:14">
      <c r="B33" s="59"/>
      <c r="C33" s="59"/>
      <c r="D33" s="59"/>
      <c r="E33" s="59"/>
      <c r="F33" s="59"/>
      <c r="G33" s="59"/>
      <c r="H33" s="59"/>
      <c r="I33" s="59"/>
      <c r="J33" s="59"/>
      <c r="K33" s="59"/>
      <c r="L33" s="59"/>
      <c r="M33" s="59"/>
      <c r="N33" s="59"/>
    </row>
    <row r="34" spans="1:14">
      <c r="B34" s="59"/>
      <c r="C34" s="59"/>
      <c r="D34" s="59"/>
      <c r="E34" s="59"/>
      <c r="F34" s="59"/>
      <c r="G34" s="59"/>
      <c r="H34" s="59"/>
      <c r="I34" s="59"/>
      <c r="J34" s="59"/>
      <c r="K34" s="59"/>
      <c r="L34" s="59"/>
      <c r="M34" s="59"/>
      <c r="N34" s="59"/>
    </row>
    <row r="35" spans="1:14">
      <c r="B35" s="59"/>
      <c r="C35" s="59"/>
      <c r="D35" s="59"/>
      <c r="E35" s="59"/>
      <c r="F35" s="59"/>
      <c r="G35" s="59"/>
      <c r="H35" s="59"/>
      <c r="I35" s="59"/>
      <c r="J35" s="59"/>
      <c r="K35" s="59"/>
      <c r="L35" s="59"/>
      <c r="M35" s="59"/>
      <c r="N35" s="59"/>
    </row>
    <row r="36" spans="1:14" ht="73.5" customHeight="1">
      <c r="B36" s="59"/>
      <c r="C36" s="59"/>
      <c r="D36" s="59"/>
      <c r="E36" s="59"/>
      <c r="F36" s="59"/>
      <c r="G36" s="59"/>
      <c r="H36" s="59"/>
      <c r="I36" s="59"/>
      <c r="J36" s="59"/>
      <c r="K36" s="59"/>
      <c r="L36" s="59"/>
      <c r="M36" s="59"/>
      <c r="N36" s="59"/>
    </row>
    <row r="37" spans="1:14">
      <c r="A37" s="60"/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</row>
    <row r="39" spans="1:14">
      <c r="B39" s="24"/>
      <c r="C39" s="24"/>
    </row>
  </sheetData>
  <autoFilter ref="A9:N15"/>
  <mergeCells count="16">
    <mergeCell ref="I3:N3"/>
    <mergeCell ref="A4:B4"/>
    <mergeCell ref="D4:H4"/>
    <mergeCell ref="A5:B5"/>
    <mergeCell ref="D5:H5"/>
    <mergeCell ref="A6:B6"/>
    <mergeCell ref="D6:H6"/>
    <mergeCell ref="A7:A8"/>
    <mergeCell ref="B7:B8"/>
    <mergeCell ref="D7:G7"/>
    <mergeCell ref="H7:H8"/>
    <mergeCell ref="I7:I8"/>
    <mergeCell ref="J7:M7"/>
    <mergeCell ref="A16:J16"/>
    <mergeCell ref="B19:N36"/>
    <mergeCell ref="A37:N37"/>
  </mergeCells>
  <pageMargins left="0.19685039370078738" right="0.19685039370078738" top="0.31496062992125984" bottom="0.19685039370078738" header="0" footer="0"/>
  <pageSetup paperSize="9" scale="5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"/>
  </sheetPr>
  <dimension ref="A1:B13"/>
  <sheetViews>
    <sheetView topLeftCell="A7" workbookViewId="0">
      <selection activeCell="B7" sqref="B7"/>
    </sheetView>
  </sheetViews>
  <sheetFormatPr defaultColWidth="9.140625" defaultRowHeight="15"/>
  <cols>
    <col min="1" max="1" width="36.140625" style="26" customWidth="1"/>
    <col min="2" max="2" width="49" style="27" customWidth="1"/>
    <col min="3" max="16384" width="9.140625" style="25"/>
  </cols>
  <sheetData>
    <row r="1" spans="1:2" ht="25.5" customHeight="1">
      <c r="A1" s="73" t="s">
        <v>25</v>
      </c>
      <c r="B1" s="73"/>
    </row>
    <row r="2" spans="1:2" ht="65.25" customHeight="1">
      <c r="A2" s="28"/>
      <c r="B2" s="28" t="s">
        <v>35</v>
      </c>
    </row>
    <row r="3" spans="1:2" ht="15.75">
      <c r="A3" s="74" t="s">
        <v>26</v>
      </c>
      <c r="B3" s="74"/>
    </row>
    <row r="4" spans="1:2" ht="15.75">
      <c r="A4" s="29"/>
      <c r="B4" s="29"/>
    </row>
    <row r="5" spans="1:2" ht="86.25" customHeight="1">
      <c r="A5" s="30" t="s">
        <v>27</v>
      </c>
      <c r="B5" s="30" t="s">
        <v>28</v>
      </c>
    </row>
    <row r="6" spans="1:2" ht="242.25" customHeight="1">
      <c r="A6" s="30" t="s">
        <v>29</v>
      </c>
      <c r="B6" s="30" t="s">
        <v>32</v>
      </c>
    </row>
    <row r="7" spans="1:2" ht="91.5" customHeight="1">
      <c r="A7" s="30" t="s">
        <v>30</v>
      </c>
      <c r="B7" s="31">
        <v>16943.53</v>
      </c>
    </row>
    <row r="8" spans="1:2" ht="29.25" customHeight="1">
      <c r="A8" s="75"/>
      <c r="B8" s="76"/>
    </row>
    <row r="9" spans="1:2" ht="15.75">
      <c r="A9" s="32"/>
      <c r="B9" s="32"/>
    </row>
    <row r="10" spans="1:2" ht="15.75">
      <c r="A10" s="77" t="s">
        <v>31</v>
      </c>
      <c r="B10" s="77"/>
    </row>
    <row r="11" spans="1:2" ht="15.75">
      <c r="A11" s="32"/>
      <c r="B11" s="32"/>
    </row>
    <row r="12" spans="1:2" ht="78.75">
      <c r="A12" s="36" t="s">
        <v>34</v>
      </c>
      <c r="B12" s="37" t="s">
        <v>33</v>
      </c>
    </row>
    <row r="13" spans="1:2" ht="15.75">
      <c r="A13" s="32"/>
      <c r="B13" s="32"/>
    </row>
  </sheetData>
  <mergeCells count="4">
    <mergeCell ref="A1:B1"/>
    <mergeCell ref="A3:B3"/>
    <mergeCell ref="A8:B8"/>
    <mergeCell ref="A10:B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Расчет НМЦК</vt:lpstr>
      <vt:lpstr>НМЦК-п.3.7.1</vt:lpstr>
    </vt:vector>
  </TitlesOfParts>
  <Company>organization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iluhina</dc:creator>
  <cp:lastModifiedBy>Nik</cp:lastModifiedBy>
  <cp:revision>4</cp:revision>
  <dcterms:created xsi:type="dcterms:W3CDTF">2011-08-15T06:57:36Z</dcterms:created>
  <dcterms:modified xsi:type="dcterms:W3CDTF">2026-05-21T09:41:35Z</dcterms:modified>
</cp:coreProperties>
</file>