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_ГЛАЗЫРИН\15 Ремонт лифта\Карточка закупки\"/>
    </mc:Choice>
  </mc:AlternateContent>
  <bookViews>
    <workbookView xWindow="0" yWindow="0" windowWidth="28800" windowHeight="11835"/>
  </bookViews>
  <sheets>
    <sheet name="Расчет цены" sheetId="2" r:id="rId1"/>
  </sheets>
  <definedNames>
    <definedName name="_xlnm.Print_Area" localSheetId="0">'Расчет цены'!$A$1:$Q$7</definedName>
  </definedNames>
  <calcPr calcId="152511" refMode="R1C1"/>
</workbook>
</file>

<file path=xl/calcChain.xml><?xml version="1.0" encoding="utf-8"?>
<calcChain xmlns="http://schemas.openxmlformats.org/spreadsheetml/2006/main">
  <c r="N9" i="2" l="1"/>
  <c r="O4" i="2" l="1"/>
  <c r="P4" i="2" s="1"/>
  <c r="Q4" i="2" s="1"/>
  <c r="Q5" i="2" s="1"/>
  <c r="N7" i="2" s="1"/>
  <c r="L4" i="2"/>
  <c r="M4" i="2" s="1"/>
  <c r="N4" i="2" s="1"/>
</calcChain>
</file>

<file path=xl/sharedStrings.xml><?xml version="1.0" encoding="utf-8"?>
<sst xmlns="http://schemas.openxmlformats.org/spreadsheetml/2006/main" count="29" uniqueCount="26">
  <si>
    <t>№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</si>
  <si>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</si>
  <si>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</si>
  <si>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</si>
  <si>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</si>
  <si>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рублей</t>
  </si>
  <si>
    <t>Данные реестра контрактов (руб./ед.изм.)</t>
  </si>
  <si>
    <t xml:space="preserve">Номер сведений о контракте №___ от </t>
  </si>
  <si>
    <t>Данные статистики</t>
  </si>
  <si>
    <t xml:space="preserve">Обоснование начальной (максимальной) цены контракта (Н(М)ЦК)
</t>
  </si>
  <si>
    <t>Оценка однородности совокупности значений выявленных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</si>
  <si>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</si>
  <si>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</si>
  <si>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Н(М)ЦК,  определяемая методом сопоставимых рыночных цен (анализа рынка)</t>
  </si>
  <si>
    <t>Н(М)ЦК с учетом округления цены за единицу (руб.)</t>
  </si>
  <si>
    <t>Ценовая информация стоимости объекта закупки, (руб) за ед.изм.</t>
  </si>
  <si>
    <t xml:space="preserve">Наименование предмета контракта </t>
  </si>
  <si>
    <t>Ед. изм.</t>
  </si>
  <si>
    <t>ИТОГО:</t>
  </si>
  <si>
    <t xml:space="preserve">В результате проведенного расчета, Н(М)ЦК контракта составила: </t>
  </si>
  <si>
    <t xml:space="preserve">В пределах выделенных лимитов бюджетных обязательств начальная (максимальная) цена контракта составила: </t>
  </si>
  <si>
    <t xml:space="preserve">усл.ед. </t>
  </si>
  <si>
    <t>Ремонт лифтового оборудования (Удмуртская Республика)</t>
  </si>
  <si>
    <t>Источник № 1 (от 25.08.2026 № 8106 )</t>
  </si>
  <si>
    <t>Источник № 2 (от 25.08.2026 № 8107 )</t>
  </si>
  <si>
    <t>Источник № 3 (от 25.08.2026 № 8108 )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</si>
</sst>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#,##0.00;[Red]#,##0.00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top"/>
    </xf>
    <xf numFmtId="3" fontId="6" fillId="0" borderId="0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wrapText="1"/>
    </xf>
    <xf numFmtId="2" fontId="1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4" fontId="1" fillId="0" borderId="0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/>
    </xf>
    <xf numFmtId="165" fontId="1" fillId="0" borderId="3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165" fontId="5" fillId="0" borderId="0" xfId="0" applyNumberFormat="1" applyFont="1"/>
    <xf numFmtId="0" fontId="4" fillId="0" borderId="0" xfId="0" applyFont="1" applyAlignment="1">
      <alignment horizontal="left"/>
    </xf>
    <xf numFmtId="0" fontId="7" fillId="0" borderId="6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2</xdr:row>
      <xdr:rowOff>952500</xdr:rowOff>
    </xdr:from>
    <xdr:to>
      <xdr:col>14</xdr:col>
      <xdr:colOff>0</xdr:colOff>
      <xdr:row>2</xdr:row>
      <xdr:rowOff>1304925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3475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2</xdr:row>
      <xdr:rowOff>923925</xdr:rowOff>
    </xdr:from>
    <xdr:to>
      <xdr:col>12</xdr:col>
      <xdr:colOff>1019175</xdr:colOff>
      <xdr:row>2</xdr:row>
      <xdr:rowOff>1362075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306050" y="2076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2</xdr:row>
      <xdr:rowOff>1600200</xdr:rowOff>
    </xdr:from>
    <xdr:to>
      <xdr:col>14</xdr:col>
      <xdr:colOff>1504950</xdr:colOff>
      <xdr:row>2</xdr:row>
      <xdr:rowOff>1962150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287250" y="27527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2</xdr:row>
      <xdr:rowOff>1400175</xdr:rowOff>
    </xdr:from>
    <xdr:to>
      <xdr:col>14</xdr:col>
      <xdr:colOff>419100</xdr:colOff>
      <xdr:row>2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zoomScale="120" zoomScaleNormal="120" workbookViewId="0">
      <selection activeCell="Q5" sqref="Q5"/>
    </sheetView>
  </sheetViews>
  <sheetFormatPr defaultColWidth="9.140625" defaultRowHeight="12.75" x14ac:dyDescent="0.2"/>
  <cols>
    <col min="1" max="1" width="3.140625" style="2" customWidth="1"/>
    <col min="2" max="2" width="18.28515625" style="2" customWidth="1"/>
    <col min="3" max="3" width="7.5703125" style="2" customWidth="1"/>
    <col min="4" max="4" width="8.140625" style="2" customWidth="1"/>
    <col min="5" max="5" width="12" style="2" customWidth="1"/>
    <col min="6" max="6" width="11.5703125" style="2" customWidth="1"/>
    <col min="7" max="7" width="11.42578125" style="2" customWidth="1"/>
    <col min="8" max="10" width="11.7109375" style="2" hidden="1" customWidth="1"/>
    <col min="11" max="11" width="11.42578125" style="2" hidden="1" customWidth="1"/>
    <col min="12" max="12" width="15.42578125" style="2" customWidth="1"/>
    <col min="13" max="13" width="14.7109375" style="2" customWidth="1"/>
    <col min="14" max="14" width="15.7109375" style="2" customWidth="1"/>
    <col min="15" max="15" width="22.7109375" style="2" customWidth="1"/>
    <col min="16" max="16" width="11.140625" style="2" customWidth="1"/>
    <col min="17" max="17" width="12" style="2" customWidth="1"/>
    <col min="18" max="18" width="11.28515625" style="2" bestFit="1" customWidth="1"/>
    <col min="19" max="16384" width="9.140625" style="2"/>
  </cols>
  <sheetData>
    <row r="1" spans="1:18" ht="42" customHeight="1" x14ac:dyDescent="0.2">
      <c r="A1" s="37" t="s">
        <v>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39.75" customHeight="1" x14ac:dyDescent="0.2">
      <c r="A2" s="44" t="s">
        <v>0</v>
      </c>
      <c r="B2" s="45" t="s">
        <v>16</v>
      </c>
      <c r="C2" s="45" t="s">
        <v>17</v>
      </c>
      <c r="D2" s="45" t="s">
        <v>1</v>
      </c>
      <c r="E2" s="40" t="s">
        <v>15</v>
      </c>
      <c r="F2" s="41"/>
      <c r="G2" s="47"/>
      <c r="H2" s="40" t="s">
        <v>6</v>
      </c>
      <c r="I2" s="41"/>
      <c r="J2" s="41"/>
      <c r="K2" s="42" t="s">
        <v>8</v>
      </c>
      <c r="L2" s="48" t="s">
        <v>10</v>
      </c>
      <c r="M2" s="48"/>
      <c r="N2" s="48"/>
      <c r="O2" s="39" t="s">
        <v>13</v>
      </c>
      <c r="P2" s="39"/>
      <c r="Q2" s="39"/>
    </row>
    <row r="3" spans="1:18" ht="156" customHeight="1" x14ac:dyDescent="0.2">
      <c r="A3" s="45"/>
      <c r="B3" s="46"/>
      <c r="C3" s="46"/>
      <c r="D3" s="46"/>
      <c r="E3" s="28" t="s">
        <v>23</v>
      </c>
      <c r="F3" s="28" t="s">
        <v>24</v>
      </c>
      <c r="G3" s="28" t="s">
        <v>25</v>
      </c>
      <c r="H3" s="4" t="s">
        <v>7</v>
      </c>
      <c r="I3" s="4" t="s">
        <v>7</v>
      </c>
      <c r="J3" s="4" t="s">
        <v>7</v>
      </c>
      <c r="K3" s="43"/>
      <c r="L3" s="8" t="s">
        <v>12</v>
      </c>
      <c r="M3" s="3" t="s">
        <v>2</v>
      </c>
      <c r="N3" s="5" t="s">
        <v>3</v>
      </c>
      <c r="O3" s="9" t="s">
        <v>11</v>
      </c>
      <c r="P3" s="6" t="s">
        <v>4</v>
      </c>
      <c r="Q3" s="6" t="s">
        <v>14</v>
      </c>
    </row>
    <row r="4" spans="1:18" ht="51" x14ac:dyDescent="0.2">
      <c r="A4" s="20">
        <v>1</v>
      </c>
      <c r="B4" s="21" t="s">
        <v>22</v>
      </c>
      <c r="C4" s="19" t="s">
        <v>21</v>
      </c>
      <c r="D4" s="17">
        <v>1</v>
      </c>
      <c r="E4" s="22">
        <v>39300</v>
      </c>
      <c r="F4" s="22">
        <v>39120</v>
      </c>
      <c r="G4" s="22">
        <v>36494.050000000003</v>
      </c>
      <c r="H4" s="18"/>
      <c r="I4" s="18"/>
      <c r="J4" s="18"/>
      <c r="K4" s="15"/>
      <c r="L4" s="31">
        <f t="shared" ref="L4" si="0">AVERAGE(E4:G4)</f>
        <v>38304.683333333334</v>
      </c>
      <c r="M4" s="32">
        <f t="shared" ref="M4" si="1">SQRT(((SUM((POWER(E4-L4,2)),(POWER(F4-L4,2)),(POWER(G4-L4,2)))/(COLUMNS(E4:G4)-1))))</f>
        <v>1570.6351584099116</v>
      </c>
      <c r="N4" s="14">
        <f t="shared" ref="N4" si="2">M4/L4*100</f>
        <v>4.1003736925378007</v>
      </c>
      <c r="O4" s="30">
        <f t="shared" ref="O4" si="3">D4*(1/3)*(E4+F4+G4)</f>
        <v>38304.683333333334</v>
      </c>
      <c r="P4" s="30">
        <f t="shared" ref="P4" si="4">O4/D4</f>
        <v>38304.683333333334</v>
      </c>
      <c r="Q4" s="30">
        <f t="shared" ref="Q4" si="5">D4*P4</f>
        <v>38304.683333333334</v>
      </c>
    </row>
    <row r="5" spans="1:18" s="1" customFormat="1" ht="16.5" customHeight="1" x14ac:dyDescent="0.25">
      <c r="A5" s="51" t="s">
        <v>18</v>
      </c>
      <c r="B5" s="52"/>
      <c r="C5" s="53"/>
      <c r="D5" s="38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50"/>
      <c r="Q5" s="16">
        <f>SUM(Q4)</f>
        <v>38304.683333333334</v>
      </c>
      <c r="R5" s="12"/>
    </row>
    <row r="6" spans="1:18" s="1" customFormat="1" ht="16.5" customHeight="1" x14ac:dyDescent="0.25">
      <c r="A6" s="23"/>
      <c r="B6" s="24"/>
      <c r="C6" s="24"/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R6" s="12"/>
    </row>
    <row r="7" spans="1:18" s="7" customFormat="1" ht="15.75" customHeight="1" x14ac:dyDescent="0.2">
      <c r="A7" s="36" t="s">
        <v>19</v>
      </c>
      <c r="B7" s="36"/>
      <c r="C7" s="36"/>
      <c r="D7" s="36"/>
      <c r="E7" s="36"/>
      <c r="F7" s="36"/>
      <c r="G7" s="36"/>
      <c r="H7" s="36"/>
      <c r="I7" s="36"/>
      <c r="J7" s="36"/>
      <c r="K7" s="10"/>
      <c r="L7" s="11"/>
      <c r="N7" s="34">
        <f>Q5</f>
        <v>38304.683333333334</v>
      </c>
      <c r="O7" s="33" t="s">
        <v>5</v>
      </c>
      <c r="P7" s="29"/>
      <c r="Q7" s="13"/>
      <c r="R7" s="12"/>
    </row>
    <row r="9" spans="1:18" x14ac:dyDescent="0.2">
      <c r="A9" s="36" t="s">
        <v>20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5">
        <f>G4</f>
        <v>36494.050000000003</v>
      </c>
      <c r="O9" s="33" t="s">
        <v>5</v>
      </c>
    </row>
  </sheetData>
  <mergeCells count="14">
    <mergeCell ref="A9:M9"/>
    <mergeCell ref="A1:Q1"/>
    <mergeCell ref="A5:C5"/>
    <mergeCell ref="D5:P5"/>
    <mergeCell ref="O2:Q2"/>
    <mergeCell ref="A7:J7"/>
    <mergeCell ref="H2:J2"/>
    <mergeCell ref="K2:K3"/>
    <mergeCell ref="A2:A3"/>
    <mergeCell ref="B2:B3"/>
    <mergeCell ref="C2:C3"/>
    <mergeCell ref="D2:D3"/>
    <mergeCell ref="E2:G2"/>
    <mergeCell ref="L2:N2"/>
  </mergeCells>
  <pageMargins left="0.5118110236220472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Глазырин Олег Вениаминович</cp:lastModifiedBy>
  <cp:lastPrinted>2026-08-25T07:44:51Z</cp:lastPrinted>
  <dcterms:created xsi:type="dcterms:W3CDTF">2014-01-15T18:15:09Z</dcterms:created>
  <dcterms:modified xsi:type="dcterms:W3CDTF">2026-08-25T11:47:09Z</dcterms:modified>
</cp:coreProperties>
</file>