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Лот 1  ЕАТ  Перчатки  - ограничение\на сайт\"/>
    </mc:Choice>
  </mc:AlternateContent>
  <bookViews>
    <workbookView xWindow="0" yWindow="0" windowWidth="19152" windowHeight="10068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450н'!$A$1:$S$17</definedName>
  </definedNames>
  <calcPr calcId="162913"/>
</workbook>
</file>

<file path=xl/calcChain.xml><?xml version="1.0" encoding="utf-8"?>
<calcChain xmlns="http://schemas.openxmlformats.org/spreadsheetml/2006/main">
  <c r="M10" i="19" l="1"/>
  <c r="O10" i="19" s="1"/>
  <c r="P10" i="19" s="1"/>
  <c r="S10" i="19"/>
  <c r="M11" i="19"/>
  <c r="S12" i="19"/>
  <c r="M12" i="19"/>
  <c r="G10" i="19"/>
  <c r="J10" i="19" s="1"/>
  <c r="K10" i="19" l="1"/>
  <c r="L10" i="19" s="1"/>
  <c r="Q10" i="19"/>
  <c r="R10" i="19" s="1"/>
  <c r="S11" i="19"/>
  <c r="S9" i="19"/>
  <c r="S13" i="19" l="1"/>
  <c r="K12" i="19"/>
  <c r="Q12" i="19"/>
  <c r="R12" i="19" s="1"/>
  <c r="G12" i="19"/>
  <c r="J12" i="19" s="1"/>
  <c r="Q11" i="19"/>
  <c r="R11" i="19" s="1"/>
  <c r="O11" i="19"/>
  <c r="P11" i="19" s="1"/>
  <c r="K11" i="19"/>
  <c r="G11" i="19"/>
  <c r="J11" i="19" s="1"/>
  <c r="L12" i="19" l="1"/>
  <c r="O12" i="19"/>
  <c r="P12" i="19" s="1"/>
  <c r="L11" i="19"/>
  <c r="Q9" i="19"/>
  <c r="R9" i="19" s="1"/>
  <c r="M9" i="19" l="1"/>
  <c r="K9" i="19"/>
  <c r="G9" i="19"/>
  <c r="J9" i="19" s="1"/>
  <c r="O9" i="19" l="1"/>
  <c r="P9" i="19" s="1"/>
  <c r="L9" i="19"/>
</calcChain>
</file>

<file path=xl/sharedStrings.xml><?xml version="1.0" encoding="utf-8"?>
<sst xmlns="http://schemas.openxmlformats.org/spreadsheetml/2006/main" count="34" uniqueCount="31">
  <si>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</si>
  <si>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</si>
  <si>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</si>
  <si>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</si>
  <si>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</si>
  <si>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</si>
  <si>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</si>
  <si>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</si>
  <si>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</si>
  <si>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</si>
  <si>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</si>
  <si>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</si>
  <si>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</si>
  <si>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</si>
  <si>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</si>
  <si>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</si>
  <si>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</si>
  <si>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</si>
  <si>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</si>
  <si>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Цена за единицу изм. ИЦИ с минимальной суммой, (руб.)*</t>
  </si>
  <si>
    <t>НМЦК по ИЦИ с минимальной суммой,  (руб.)</t>
  </si>
  <si>
    <t>НМЦК по ИЦИ с минимальной суммой,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</si>
  <si>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</si>
  <si>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пара</t>
  </si>
  <si>
    <t>Перчатки смотровые/процедурные нитриловые, неопудренные, нестерильные, размер S</t>
  </si>
  <si>
    <t>Перчатки смотровые/процедурные нитриловые, неопудренные, нестерильные, размер M</t>
  </si>
  <si>
    <t>Перчатки смотровые/процедурные нитриловые, неопудренные, нестерильные, размер L</t>
  </si>
  <si>
    <t>Перчатки смотровые/процедурные нитриловые, неопудренные, нестерильные, размер XS</t>
  </si>
  <si>
    <t>Обоснование начальной (максимальной) цены контракта на поставку медицинских перчаток.</t>
  </si>
  <si>
    <t>Подготовил:  – Кондусова В.Т
28.07.2026</t>
  </si>
  <si>
    <t>На основании приведенных данных устанавливается следующая начальная (максимальная) цена контракта:  38 700.00 (тридцать восемь тысяч) семьсот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</si>
</sst>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1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19" xfId="0" applyFont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15" fillId="0" borderId="0" xfId="0" applyFont="1" applyAlignment="1">
      <alignment vertical="top"/>
    </xf>
    <xf numFmtId="4" fontId="22" fillId="0" borderId="23" xfId="0" applyNumberFormat="1" applyFont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25" xfId="0" applyFont="1" applyFill="1" applyBorder="1" applyAlignment="1">
      <alignment horizontal="center" vertical="center" wrapText="1"/>
    </xf>
    <xf numFmtId="0" fontId="25" fillId="15" borderId="25" xfId="0" applyNumberFormat="1" applyFont="1" applyFill="1" applyBorder="1" applyAlignment="1">
      <alignment horizontal="center" vertical="center" wrapText="1"/>
    </xf>
    <xf numFmtId="0" fontId="25" fillId="0" borderId="20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164" fontId="22" fillId="0" borderId="26" xfId="0" applyNumberFormat="1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164" fontId="23" fillId="0" borderId="27" xfId="0" applyNumberFormat="1" applyFont="1" applyBorder="1" applyAlignment="1">
      <alignment vertical="center"/>
    </xf>
    <xf numFmtId="0" fontId="23" fillId="0" borderId="10" xfId="0" applyFont="1" applyBorder="1" applyAlignment="1">
      <alignment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0" fontId="22" fillId="0" borderId="10" xfId="0" applyNumberFormat="1" applyFont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5" fillId="15" borderId="12" xfId="0" applyNumberFormat="1" applyFont="1" applyFill="1" applyBorder="1" applyAlignment="1">
      <alignment horizontal="center" vertical="center" wrapText="1"/>
    </xf>
    <xf numFmtId="166" fontId="22" fillId="0" borderId="12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0" fontId="22" fillId="0" borderId="12" xfId="0" applyNumberFormat="1" applyFont="1" applyBorder="1" applyAlignment="1">
      <alignment horizontal="center" vertical="center" wrapText="1"/>
    </xf>
    <xf numFmtId="166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>
      <alignment horizontal="center" vertical="center" wrapText="1"/>
    </xf>
    <xf numFmtId="0" fontId="25" fillId="15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5" fillId="15" borderId="29" xfId="0" applyNumberFormat="1" applyFont="1" applyFill="1" applyBorder="1" applyAlignment="1">
      <alignment horizontal="center" vertical="center" wrapText="1"/>
    </xf>
    <xf numFmtId="166" fontId="22" fillId="0" borderId="29" xfId="0" applyNumberFormat="1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 wrapText="1"/>
    </xf>
    <xf numFmtId="10" fontId="22" fillId="0" borderId="29" xfId="0" applyNumberFormat="1" applyFont="1" applyBorder="1" applyAlignment="1">
      <alignment horizontal="center" vertical="center" wrapText="1"/>
    </xf>
    <xf numFmtId="166" fontId="22" fillId="0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5" fillId="15" borderId="34" xfId="0" applyNumberFormat="1" applyFont="1" applyFill="1" applyBorder="1" applyAlignment="1">
      <alignment horizontal="center" vertical="center" wrapText="1"/>
    </xf>
    <xf numFmtId="0" fontId="25" fillId="0" borderId="36" xfId="0" applyNumberFormat="1" applyFont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0" borderId="38" xfId="0" applyNumberFormat="1" applyFont="1" applyFill="1" applyBorder="1" applyAlignment="1">
      <alignment horizontal="center" vertical="center" wrapText="1"/>
    </xf>
    <xf numFmtId="4" fontId="22" fillId="0" borderId="39" xfId="0" applyNumberFormat="1" applyFont="1" applyFill="1" applyBorder="1" applyAlignment="1">
      <alignment horizontal="center" vertical="center" wrapText="1"/>
    </xf>
    <xf numFmtId="4" fontId="22" fillId="0" borderId="40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4" fontId="22" fillId="0" borderId="38" xfId="0" applyNumberFormat="1" applyFont="1" applyBorder="1" applyAlignment="1">
      <alignment horizontal="center" vertical="center" wrapText="1"/>
    </xf>
    <xf numFmtId="4" fontId="22" fillId="0" borderId="39" xfId="0" applyNumberFormat="1" applyFont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0" fontId="25" fillId="15" borderId="41" xfId="0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vertical="center" wrapText="1"/>
    </xf>
    <xf numFmtId="0" fontId="21" fillId="0" borderId="43" xfId="0" applyFont="1" applyBorder="1" applyAlignment="1">
      <alignment horizontal="center" vertical="center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3" fillId="0" borderId="12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9" xfId="1" applyFont="1" applyBorder="1" applyAlignment="1">
      <alignment horizontal="center" vertical="center" wrapText="1"/>
    </xf>
    <xf numFmtId="0" fontId="37" fillId="0" borderId="0" xfId="0" applyFont="1" applyBorder="1" applyAlignment="1">
      <alignment vertical="top" wrapText="1"/>
    </xf>
    <xf numFmtId="0" fontId="23" fillId="0" borderId="1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/>
    </xf>
    <xf numFmtId="0" fontId="34" fillId="0" borderId="19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top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40" fillId="0" borderId="36" xfId="1" applyFont="1" applyBorder="1" applyAlignment="1">
      <alignment horizontal="center" vertical="center" wrapText="1"/>
    </xf>
    <xf numFmtId="0" fontId="40" fillId="0" borderId="37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9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topLeftCell="C8" zoomScale="70" zoomScaleNormal="70" zoomScaleSheetLayoutView="40" zoomScalePageLayoutView="25" workbookViewId="0">
      <selection activeCell="M19" sqref="M19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6" width="15.88671875" style="1" customWidth="1"/>
    <col min="7" max="7" width="16.33203125" style="1" customWidth="1"/>
    <col min="8" max="9" width="12.6640625" style="1" customWidth="1"/>
    <col min="10" max="10" width="18" style="1" customWidth="1"/>
    <col min="11" max="11" width="16.5546875" style="1" bestFit="1" customWidth="1"/>
    <col min="12" max="12" width="14.6640625" style="1" customWidth="1"/>
    <col min="13" max="13" width="15.5546875" style="1" customWidth="1"/>
    <col min="14" max="14" width="9.6640625" style="1" customWidth="1"/>
    <col min="15" max="15" width="16.33203125" style="1" customWidth="1"/>
    <col min="16" max="16" width="24.109375" style="1" customWidth="1"/>
    <col min="17" max="17" width="17.44140625" style="1" customWidth="1"/>
    <col min="18" max="18" width="16" style="1" bestFit="1" customWidth="1"/>
    <col min="19" max="19" width="17.6640625" style="1" customWidth="1"/>
    <col min="20" max="20" width="19.33203125" style="1" customWidth="1"/>
    <col min="21" max="16384" width="9.109375" style="1"/>
  </cols>
  <sheetData>
    <row r="1" spans="1:20" ht="11.25" customHeight="1" x14ac:dyDescent="0.3">
      <c r="A1" s="10"/>
      <c r="B1" s="10"/>
    </row>
    <row r="2" spans="1:20" ht="30.6" customHeight="1" x14ac:dyDescent="0.25">
      <c r="A2" s="79" t="s">
        <v>28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ht="52.5" customHeight="1" x14ac:dyDescent="0.25">
      <c r="A3" s="9"/>
      <c r="B3" s="83" t="s">
        <v>16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20" ht="10.5" customHeight="1" thickBot="1" x14ac:dyDescent="0.3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20" ht="65.25" customHeight="1" x14ac:dyDescent="0.25">
      <c r="A5" s="98" t="s">
        <v>1</v>
      </c>
      <c r="B5" s="108" t="s">
        <v>11</v>
      </c>
      <c r="C5" s="111" t="s">
        <v>0</v>
      </c>
      <c r="D5" s="111" t="s">
        <v>2</v>
      </c>
      <c r="E5" s="111"/>
      <c r="F5" s="111"/>
      <c r="G5" s="111"/>
      <c r="H5" s="105" t="s">
        <v>3</v>
      </c>
      <c r="I5" s="105" t="s">
        <v>4</v>
      </c>
      <c r="J5" s="105" t="s">
        <v>5</v>
      </c>
      <c r="K5" s="105"/>
      <c r="L5" s="105"/>
      <c r="M5" s="105" t="s">
        <v>15</v>
      </c>
      <c r="N5" s="84" t="s">
        <v>17</v>
      </c>
      <c r="O5" s="84" t="s">
        <v>18</v>
      </c>
      <c r="P5" s="59" t="s">
        <v>13</v>
      </c>
      <c r="Q5" s="101" t="s">
        <v>19</v>
      </c>
      <c r="R5" s="103" t="s">
        <v>20</v>
      </c>
      <c r="S5" s="103" t="s">
        <v>21</v>
      </c>
    </row>
    <row r="6" spans="1:20" ht="115.5" customHeight="1" x14ac:dyDescent="0.25">
      <c r="A6" s="99"/>
      <c r="B6" s="109"/>
      <c r="C6" s="91"/>
      <c r="D6" s="91" t="s">
        <v>12</v>
      </c>
      <c r="E6" s="91"/>
      <c r="F6" s="91"/>
      <c r="G6" s="92"/>
      <c r="H6" s="106"/>
      <c r="I6" s="106"/>
      <c r="J6" s="94" t="s">
        <v>14</v>
      </c>
      <c r="K6" s="94" t="s">
        <v>6</v>
      </c>
      <c r="L6" s="94" t="s">
        <v>10</v>
      </c>
      <c r="M6" s="106"/>
      <c r="N6" s="85"/>
      <c r="O6" s="85"/>
      <c r="P6" s="96"/>
      <c r="Q6" s="102"/>
      <c r="R6" s="104"/>
      <c r="S6" s="104"/>
    </row>
    <row r="7" spans="1:20" ht="42" customHeight="1" thickBot="1" x14ac:dyDescent="0.3">
      <c r="A7" s="100"/>
      <c r="B7" s="110"/>
      <c r="C7" s="112"/>
      <c r="D7" s="14" t="s">
        <v>7</v>
      </c>
      <c r="E7" s="14" t="s">
        <v>8</v>
      </c>
      <c r="F7" s="14" t="s">
        <v>9</v>
      </c>
      <c r="G7" s="93"/>
      <c r="H7" s="107"/>
      <c r="I7" s="107"/>
      <c r="J7" s="95"/>
      <c r="K7" s="95"/>
      <c r="L7" s="95"/>
      <c r="M7" s="107"/>
      <c r="N7" s="86"/>
      <c r="O7" s="86"/>
      <c r="P7" s="97"/>
      <c r="Q7" s="102"/>
      <c r="R7" s="104"/>
      <c r="S7" s="104"/>
    </row>
    <row r="8" spans="1:20" s="11" customFormat="1" ht="16.8" thickBot="1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60">
        <v>16</v>
      </c>
      <c r="Q8" s="61">
        <v>17</v>
      </c>
      <c r="R8" s="23">
        <v>18</v>
      </c>
      <c r="S8" s="23">
        <v>19</v>
      </c>
    </row>
    <row r="9" spans="1:20" s="11" customFormat="1" ht="94.8" customHeight="1" thickBot="1" x14ac:dyDescent="0.3">
      <c r="A9" s="36">
        <v>1</v>
      </c>
      <c r="B9" s="37" t="s">
        <v>27</v>
      </c>
      <c r="C9" s="69" t="s">
        <v>23</v>
      </c>
      <c r="D9" s="62">
        <v>8.18</v>
      </c>
      <c r="E9" s="38">
        <v>8.5399999999999991</v>
      </c>
      <c r="F9" s="75">
        <v>9.1850000000000005</v>
      </c>
      <c r="G9" s="72">
        <f>SUM(D9:F9)</f>
        <v>25.905000000000001</v>
      </c>
      <c r="H9" s="40">
        <v>1500</v>
      </c>
      <c r="I9" s="41">
        <v>3</v>
      </c>
      <c r="J9" s="42">
        <f>ROUND(G9/I9,2)</f>
        <v>8.64</v>
      </c>
      <c r="K9" s="43">
        <f>_xlfn.STDEV.S(D9:F9)</f>
        <v>0.50919053408326487</v>
      </c>
      <c r="L9" s="44">
        <f>K9/J9</f>
        <v>5.8934089592970466E-2</v>
      </c>
      <c r="M9" s="45">
        <f>ROUND(((D9*H9)+(E9*H9)+(F9*H9))/(H9*I9),2)</f>
        <v>8.64</v>
      </c>
      <c r="N9" s="44">
        <v>0.1</v>
      </c>
      <c r="O9" s="39">
        <f>M9+ROUND(N9*M9,2)</f>
        <v>9.5</v>
      </c>
      <c r="P9" s="66">
        <f>O9*H9</f>
        <v>14250</v>
      </c>
      <c r="Q9" s="63">
        <f>D9</f>
        <v>8.18</v>
      </c>
      <c r="R9" s="39">
        <f>Q9*H9</f>
        <v>12270</v>
      </c>
      <c r="S9" s="46">
        <f>(D9+ROUND(N9*D9,2))*H9</f>
        <v>13500</v>
      </c>
    </row>
    <row r="10" spans="1:20" s="11" customFormat="1" ht="94.8" customHeight="1" thickBot="1" x14ac:dyDescent="0.3">
      <c r="A10" s="76"/>
      <c r="B10" s="77" t="s">
        <v>24</v>
      </c>
      <c r="C10" s="78" t="s">
        <v>23</v>
      </c>
      <c r="D10" s="62">
        <v>8.18</v>
      </c>
      <c r="E10" s="38">
        <v>8.5399999999999991</v>
      </c>
      <c r="F10" s="75">
        <v>9.1850000000000005</v>
      </c>
      <c r="G10" s="72">
        <f>SUM(D10:F10)</f>
        <v>25.905000000000001</v>
      </c>
      <c r="H10" s="40">
        <v>1200</v>
      </c>
      <c r="I10" s="41">
        <v>3</v>
      </c>
      <c r="J10" s="42">
        <f>ROUND(G10/I10,2)</f>
        <v>8.64</v>
      </c>
      <c r="K10" s="43">
        <f>_xlfn.STDEV.S(D10:F10)</f>
        <v>0.50919053408326487</v>
      </c>
      <c r="L10" s="44">
        <f>K10/J10</f>
        <v>5.8934089592970466E-2</v>
      </c>
      <c r="M10" s="45">
        <f>ROUND(((D10*H10)+(E10*H10)+(F10*H10))/(H10*I10),2)</f>
        <v>8.64</v>
      </c>
      <c r="N10" s="44">
        <v>0.1</v>
      </c>
      <c r="O10" s="39">
        <f>M10+ROUND(N10*M10,2)</f>
        <v>9.5</v>
      </c>
      <c r="P10" s="66">
        <f>O10*H10</f>
        <v>11400</v>
      </c>
      <c r="Q10" s="63">
        <f>D10</f>
        <v>8.18</v>
      </c>
      <c r="R10" s="39">
        <f>Q10*H10</f>
        <v>9816</v>
      </c>
      <c r="S10" s="46">
        <f>(D10+ROUND(N10*D10,2))*H10</f>
        <v>10800</v>
      </c>
    </row>
    <row r="11" spans="1:20" s="11" customFormat="1" ht="93.6" customHeight="1" thickBot="1" x14ac:dyDescent="0.3">
      <c r="A11" s="47">
        <v>2</v>
      </c>
      <c r="B11" s="28" t="s">
        <v>25</v>
      </c>
      <c r="C11" s="70" t="s">
        <v>23</v>
      </c>
      <c r="D11" s="62">
        <v>8.18</v>
      </c>
      <c r="E11" s="38">
        <v>8.5399999999999991</v>
      </c>
      <c r="F11" s="75">
        <v>9.1850000000000005</v>
      </c>
      <c r="G11" s="73">
        <f t="shared" ref="G11:G12" si="0">SUM(D11:F11)</f>
        <v>25.905000000000001</v>
      </c>
      <c r="H11" s="30">
        <v>1300</v>
      </c>
      <c r="I11" s="31">
        <v>3</v>
      </c>
      <c r="J11" s="32">
        <f t="shared" ref="J11:J12" si="1">ROUND(G11/I11,2)</f>
        <v>8.64</v>
      </c>
      <c r="K11" s="33">
        <f t="shared" ref="K11:K12" si="2">_xlfn.STDEV.S(D11:F11)</f>
        <v>0.50919053408326487</v>
      </c>
      <c r="L11" s="34">
        <f t="shared" ref="L11:L12" si="3">K11/J11</f>
        <v>5.8934089592970466E-2</v>
      </c>
      <c r="M11" s="35">
        <f t="shared" ref="M11:M12" si="4">ROUND(((D11*H11)+(E11*H11)+(F11*H11))/(H11*I11),2)</f>
        <v>8.64</v>
      </c>
      <c r="N11" s="34">
        <v>0.1</v>
      </c>
      <c r="O11" s="29">
        <f t="shared" ref="O11:O12" si="5">M11+ROUND(N11*M11,2)</f>
        <v>9.5</v>
      </c>
      <c r="P11" s="67">
        <f t="shared" ref="P11:P12" si="6">O11*H11</f>
        <v>12350</v>
      </c>
      <c r="Q11" s="64">
        <f t="shared" ref="Q11:Q12" si="7">D11</f>
        <v>8.18</v>
      </c>
      <c r="R11" s="29">
        <f t="shared" ref="R11:R12" si="8">Q11*H11</f>
        <v>10634</v>
      </c>
      <c r="S11" s="48">
        <f t="shared" ref="S11:S12" si="9">(D11+ROUND(N11*D11,2))*H11</f>
        <v>11700</v>
      </c>
    </row>
    <row r="12" spans="1:20" s="11" customFormat="1" ht="80.400000000000006" customHeight="1" thickBot="1" x14ac:dyDescent="0.3">
      <c r="A12" s="49">
        <v>3</v>
      </c>
      <c r="B12" s="50" t="s">
        <v>26</v>
      </c>
      <c r="C12" s="71" t="s">
        <v>23</v>
      </c>
      <c r="D12" s="62">
        <v>8.18</v>
      </c>
      <c r="E12" s="38">
        <v>8.5399999999999991</v>
      </c>
      <c r="F12" s="75">
        <v>9.1850000000000005</v>
      </c>
      <c r="G12" s="74">
        <f t="shared" si="0"/>
        <v>25.905000000000001</v>
      </c>
      <c r="H12" s="52">
        <v>300</v>
      </c>
      <c r="I12" s="53">
        <v>3</v>
      </c>
      <c r="J12" s="54">
        <f t="shared" si="1"/>
        <v>8.64</v>
      </c>
      <c r="K12" s="55">
        <f t="shared" si="2"/>
        <v>0.50919053408326487</v>
      </c>
      <c r="L12" s="56">
        <f t="shared" si="3"/>
        <v>5.8934089592970466E-2</v>
      </c>
      <c r="M12" s="57">
        <f t="shared" si="4"/>
        <v>8.64</v>
      </c>
      <c r="N12" s="56">
        <v>0.1</v>
      </c>
      <c r="O12" s="51">
        <f t="shared" si="5"/>
        <v>9.5</v>
      </c>
      <c r="P12" s="68">
        <f t="shared" si="6"/>
        <v>2850</v>
      </c>
      <c r="Q12" s="65">
        <f t="shared" si="7"/>
        <v>8.18</v>
      </c>
      <c r="R12" s="51">
        <f t="shared" si="8"/>
        <v>2454</v>
      </c>
      <c r="S12" s="58">
        <f t="shared" si="9"/>
        <v>2700</v>
      </c>
    </row>
    <row r="13" spans="1:20" s="11" customFormat="1" ht="20.25" customHeight="1" thickBot="1" x14ac:dyDescent="0.3">
      <c r="A13" s="88"/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24"/>
      <c r="P13" s="19"/>
      <c r="Q13" s="25"/>
      <c r="R13" s="26"/>
      <c r="S13" s="27">
        <f>SUM(S9:S12)</f>
        <v>38700</v>
      </c>
      <c r="T13" s="12"/>
    </row>
    <row r="14" spans="1:2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20" ht="37.5" customHeight="1" x14ac:dyDescent="0.25">
      <c r="A15" s="80" t="s">
        <v>22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5"/>
      <c r="Q15" s="15"/>
      <c r="R15" s="15"/>
    </row>
    <row r="16" spans="1:20" s="7" customFormat="1" ht="26.25" customHeight="1" x14ac:dyDescent="0.3">
      <c r="A16" s="81" t="s">
        <v>30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6"/>
    </row>
    <row r="17" spans="1:16" s="7" customFormat="1" ht="47.25" customHeight="1" x14ac:dyDescent="0.3">
      <c r="A17" s="82" t="s">
        <v>29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17"/>
    </row>
    <row r="18" spans="1:16" s="7" customFormat="1" ht="15.6" x14ac:dyDescent="0.3">
      <c r="G18" s="8"/>
    </row>
    <row r="19" spans="1:16" s="7" customFormat="1" ht="15.6" x14ac:dyDescent="0.3"/>
    <row r="20" spans="1:16" s="7" customFormat="1" ht="15.6" x14ac:dyDescent="0.3"/>
    <row r="21" spans="1:16" s="7" customFormat="1" ht="15.6" x14ac:dyDescent="0.3">
      <c r="G21" s="8"/>
    </row>
    <row r="22" spans="1:16" ht="15.6" x14ac:dyDescent="0.25">
      <c r="A22" s="2"/>
      <c r="B22" s="2"/>
      <c r="C22" s="5"/>
      <c r="D22" s="5"/>
      <c r="E22" s="13"/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</row>
    <row r="23" spans="1:16" ht="15.6" x14ac:dyDescent="0.25">
      <c r="A23" s="4"/>
      <c r="B23" s="4"/>
      <c r="C23" s="4"/>
      <c r="D23" s="2"/>
      <c r="E23" s="2"/>
      <c r="F23" s="3"/>
      <c r="G23" s="4"/>
      <c r="H23" s="4"/>
      <c r="I23" s="4"/>
      <c r="J23" s="4"/>
      <c r="K23" s="4"/>
      <c r="L23" s="4"/>
      <c r="M23" s="4"/>
      <c r="N23" s="6"/>
      <c r="O23" s="6"/>
      <c r="P23" s="6"/>
    </row>
    <row r="24" spans="1:16" ht="15.6" x14ac:dyDescent="0.25">
      <c r="A24" s="4"/>
      <c r="B24" s="4"/>
      <c r="C24" s="4"/>
      <c r="D24" s="2"/>
      <c r="E24" s="2"/>
      <c r="F24" s="3"/>
      <c r="G24" s="4"/>
      <c r="H24" s="4"/>
      <c r="I24" s="4"/>
      <c r="J24" s="4"/>
      <c r="K24" s="4"/>
      <c r="L24" s="4"/>
      <c r="M24" s="4"/>
      <c r="N24" s="6"/>
      <c r="O24" s="6"/>
      <c r="P24" s="6"/>
    </row>
    <row r="25" spans="1:16" ht="15.6" x14ac:dyDescent="0.25">
      <c r="A25" s="4"/>
      <c r="B25" s="4"/>
      <c r="C25" s="4"/>
      <c r="D25" s="2"/>
      <c r="E25" s="2"/>
      <c r="F25" s="3"/>
      <c r="G25" s="4"/>
      <c r="H25" s="4"/>
      <c r="I25" s="4"/>
      <c r="J25" s="4"/>
      <c r="K25" s="4"/>
      <c r="L25" s="4"/>
      <c r="M25" s="4"/>
      <c r="N25" s="6"/>
      <c r="O25" s="6"/>
      <c r="P25" s="6"/>
    </row>
    <row r="26" spans="1:16" ht="15.6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6" ht="15.6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ht="15.6" x14ac:dyDescent="0.25">
      <c r="A28" s="2"/>
      <c r="B28" s="2"/>
      <c r="C28" s="2"/>
      <c r="D28" s="2"/>
      <c r="E28" s="2"/>
      <c r="F28" s="3"/>
      <c r="G28" s="2"/>
      <c r="H28" s="2"/>
      <c r="I28" s="2"/>
      <c r="J28" s="2"/>
      <c r="K28" s="2"/>
      <c r="L28" s="2"/>
      <c r="M28" s="2"/>
    </row>
    <row r="29" spans="1:16" ht="15.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6" ht="15.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6" ht="13.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6" ht="13.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3.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3.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mergeCells count="26">
    <mergeCell ref="Q5:Q7"/>
    <mergeCell ref="R5:R7"/>
    <mergeCell ref="S5:S7"/>
    <mergeCell ref="M5:M7"/>
    <mergeCell ref="B5:B7"/>
    <mergeCell ref="C5:C7"/>
    <mergeCell ref="D5:G5"/>
    <mergeCell ref="H5:H7"/>
    <mergeCell ref="I5:I7"/>
    <mergeCell ref="J5:L5"/>
    <mergeCell ref="A2:P2"/>
    <mergeCell ref="A15:O15"/>
    <mergeCell ref="A16:O16"/>
    <mergeCell ref="A17:O17"/>
    <mergeCell ref="B3:P3"/>
    <mergeCell ref="O5:O7"/>
    <mergeCell ref="A4:P4"/>
    <mergeCell ref="A13:N13"/>
    <mergeCell ref="N5:N7"/>
    <mergeCell ref="D6:F6"/>
    <mergeCell ref="G6:G7"/>
    <mergeCell ref="J6:J7"/>
    <mergeCell ref="K6:K7"/>
    <mergeCell ref="L6:L7"/>
    <mergeCell ref="P6:P7"/>
    <mergeCell ref="A5:A7"/>
  </mergeCells>
  <pageMargins left="0.55118110236220474" right="0.39370078740157483" top="0.86614173228346458" bottom="0.43307086614173229" header="0.31496062992125984" footer="0.23622047244094491"/>
  <pageSetup paperSize="9" scale="47" orientation="landscape" r:id="rId1"/>
  <headerFooter alignWithMargins="0"/>
  <rowBreaks count="1" manualBreakCount="1">
    <brk id="2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2026-08-11T07:29:43Z</dcterms:modified>
</cp:coreProperties>
</file>