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3590" windowHeight="113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Лист1!$A$1:$N$20</definedName>
  </definedNames>
  <calcPr calcId="145621"/>
</workbook>
</file>

<file path=xl/calcChain.xml><?xml version="1.0" encoding="utf-8"?>
<calcChain xmlns="http://schemas.openxmlformats.org/spreadsheetml/2006/main">
  <c r="K5" i="1" l="1"/>
  <c r="L5" i="1" s="1"/>
  <c r="M5" i="1" s="1"/>
  <c r="N5" i="1" s="1"/>
  <c r="H5" i="1"/>
  <c r="I5" i="1" s="1"/>
  <c r="J5" i="1" s="1"/>
  <c r="N6" i="1" l="1"/>
  <c r="H6" i="1" l="1"/>
  <c r="I6" i="1" s="1"/>
  <c r="J6" i="1" s="1"/>
</calcChain>
</file>

<file path=xl/sharedStrings.xml><?xml version="1.0" encoding="utf-8"?>
<sst xmlns="http://schemas.openxmlformats.org/spreadsheetml/2006/main" count="29" uniqueCount="29">
  <si>
    <t>Наименование предмета контракта</t>
  </si>
  <si>
    <t>Ед. изм</t>
  </si>
  <si>
    <t>Кол-во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</si>
  <si>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</si>
  <si>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</si>
  <si>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</si>
  <si>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</si>
  <si>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(вверх) до сотых долей после запятой (руб.)</t>
  </si>
  <si>
    <t>ФКУЗ МСЧ-69 ФСИН России</t>
  </si>
  <si>
    <t>Однородность совокупности значений выявленных цен, используемых в расчете НМЦК</t>
  </si>
  <si>
    <t>НМЦК  контракта с учетом округления цены за единицу (руб.)</t>
  </si>
  <si>
    <t>НМЦК, определяемая методом сопоставимых рыночных цен (анализа рынка)*</t>
  </si>
  <si>
    <t>№ п/п</t>
  </si>
  <si>
    <t>Расчет Н(М)ЦК произвел:</t>
  </si>
  <si>
    <t>Итого средняя цена:</t>
  </si>
  <si>
    <t>Расчет НМЦК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</si>
  <si>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Проанализировав результаты, считаю, что экономически целесообразно произвести закупку на сумму ____________________ рублей с учетом стоимости товара, стоимости тары и упаковки, транспортных расходов, расходов на страхование, уплату таможенных пошлин, налогов, сборов и других обязательных платежей, взимаемых с Поставщика в связи с исполнением обязательств, у потенциального Поставщика /Участника закупочной сессии ______________________________________________. </t>
  </si>
  <si>
    <t>ИТОГО</t>
  </si>
  <si>
    <t xml:space="preserve">Поставщик №1   </t>
  </si>
  <si>
    <t xml:space="preserve">Поставщик №2    </t>
  </si>
  <si>
    <t xml:space="preserve">Поставщик №3    </t>
  </si>
  <si>
    <t>Справка по определению минимальной цены на поставку лекарственных препаратов для нужд филиалов ФКУЗ МСЧ-69 ФСИН России
«___» _______________ 2026г.</t>
  </si>
  <si>
    <r>
      <t xml:space="preserve">коэффициент вариации цен V (%) 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</si>
  <si>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t>уп</t>
  </si>
  <si>
    <t>Исследование рынка было произведено по средствам тнелефонной связи по г Тверь</t>
  </si>
  <si>
    <t>Провизор аптеки филиала " МЧ-3"</t>
  </si>
  <si>
    <t>М.Ю.Нилова</t>
  </si>
  <si>
    <t>Гепцифол экспресс лиофилизат для приг. раствора для в/в и в/м введ. 400мг 5шт+Растворитель 5мл 5</t>
  </si>
  <si>
    <r>
      <t>Руководствуясь принципом бюджетной эффективнсти, установленым статьей 34 Бюджетного кодекса Российской Федерации (далее - БК РФ), а также частью 2 статьи 72 БК РФ начальная (максимальная) цена контракта  устоновлена исходя из наименьшей цены коммерческих предложений в пределах доведенных лимитов бюджетных обязательств на общую сумму</t>
    </r>
    <r>
      <rPr>
        <b/>
        <sz val="12"/>
        <color indexed="8"/>
        <rFont val="Times New Roman"/>
        <family val="1"/>
        <charset val="204"/>
      </rPr>
      <t xml:space="preserve"> 3010, </t>
    </r>
    <r>
      <rPr>
        <sz val="12"/>
        <color indexed="8"/>
        <rFont val="Times New Roman"/>
        <family val="1"/>
        <charset val="204"/>
      </rPr>
      <t>руб. (включая расходы на перевозку, погрузочно-разгрузочные работы, страхование, уплату налогов, таможенных пошлин, сборов и других обязательных платежей, а также прочие расходы, связанные с выполнением обязательств по контракту).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</si>
</sst>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 applyFill="1" applyAlignment="1" applyProtection="1">
      <alignment vertical="center"/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165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 applyAlignment="1">
      <alignment horizontal="center"/>
    </xf>
    <xf numFmtId="165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vertical="top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164" fontId="2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4" fontId="19" fillId="0" borderId="2" xfId="1" applyFont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wrapText="1"/>
      <protection locked="0"/>
    </xf>
    <xf numFmtId="2" fontId="17" fillId="0" borderId="2" xfId="0" applyNumberFormat="1" applyFont="1" applyBorder="1" applyAlignment="1">
      <alignment horizontal="center" vertical="center" wrapText="1"/>
    </xf>
    <xf numFmtId="2" fontId="18" fillId="0" borderId="2" xfId="1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0" borderId="2" xfId="1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91188</xdr:colOff>
      <xdr:row>3</xdr:row>
      <xdr:rowOff>1412642</xdr:rowOff>
    </xdr:from>
    <xdr:to>
      <xdr:col>9</xdr:col>
      <xdr:colOff>946197</xdr:colOff>
      <xdr:row>3</xdr:row>
      <xdr:rowOff>1593617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06501" y="2960455"/>
          <a:ext cx="855009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41462</xdr:colOff>
      <xdr:row>3</xdr:row>
      <xdr:rowOff>1257300</xdr:rowOff>
    </xdr:from>
    <xdr:to>
      <xdr:col>9</xdr:col>
      <xdr:colOff>19050</xdr:colOff>
      <xdr:row>3</xdr:row>
      <xdr:rowOff>1533525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06618" y="2805113"/>
          <a:ext cx="122774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279727</xdr:colOff>
      <xdr:row>3</xdr:row>
      <xdr:rowOff>1580870</xdr:rowOff>
    </xdr:from>
    <xdr:to>
      <xdr:col>10</xdr:col>
      <xdr:colOff>432127</xdr:colOff>
      <xdr:row>3</xdr:row>
      <xdr:rowOff>1704695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661852" y="3128683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zoomScale="80" zoomScaleNormal="80" workbookViewId="0">
      <selection activeCell="A10" sqref="A10:N10"/>
    </sheetView>
  </sheetViews>
  <sheetFormatPr defaultRowHeight="15" x14ac:dyDescent="0.25"/>
  <cols>
    <col min="1" max="1" width="5" style="8" customWidth="1"/>
    <col min="2" max="2" width="31.28515625" style="8" customWidth="1"/>
    <col min="3" max="3" width="9.42578125" style="8" customWidth="1"/>
    <col min="4" max="4" width="7.7109375" style="8" customWidth="1"/>
    <col min="5" max="5" width="12.140625" style="8" customWidth="1"/>
    <col min="6" max="6" width="12.28515625" style="8" customWidth="1"/>
    <col min="7" max="7" width="12.5703125" style="21" customWidth="1"/>
    <col min="8" max="8" width="14.140625" style="8" customWidth="1"/>
    <col min="9" max="9" width="18.7109375" style="8" customWidth="1"/>
    <col min="10" max="10" width="17.5703125" style="8" customWidth="1"/>
    <col min="11" max="11" width="23.7109375" style="8" customWidth="1"/>
    <col min="12" max="12" width="11" style="8" customWidth="1"/>
    <col min="13" max="13" width="11.85546875" style="8" customWidth="1"/>
    <col min="14" max="14" width="18.85546875" style="8" customWidth="1"/>
    <col min="15" max="17" width="9.140625" style="8"/>
    <col min="18" max="18" width="13.85546875" style="8" customWidth="1"/>
    <col min="19" max="16384" width="9.140625" style="8"/>
  </cols>
  <sheetData>
    <row r="1" spans="1:19" ht="26.25" customHeight="1" x14ac:dyDescent="0.25">
      <c r="A1" s="6"/>
      <c r="B1" s="6"/>
      <c r="C1" s="6"/>
      <c r="D1" s="6"/>
      <c r="E1" s="6"/>
      <c r="F1" s="6"/>
      <c r="G1" s="7"/>
      <c r="H1" s="6"/>
      <c r="I1" s="6"/>
      <c r="J1" s="6"/>
      <c r="K1" s="58"/>
      <c r="L1" s="58"/>
      <c r="M1" s="58"/>
      <c r="N1" s="58"/>
      <c r="O1" s="6"/>
    </row>
    <row r="2" spans="1:19" ht="54.75" customHeight="1" x14ac:dyDescent="0.25">
      <c r="A2" s="59" t="s">
        <v>21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"/>
    </row>
    <row r="3" spans="1:19" s="34" customFormat="1" ht="41.25" customHeight="1" x14ac:dyDescent="0.25">
      <c r="A3" s="60" t="s">
        <v>12</v>
      </c>
      <c r="B3" s="60" t="s">
        <v>0</v>
      </c>
      <c r="C3" s="62" t="s">
        <v>1</v>
      </c>
      <c r="D3" s="60" t="s">
        <v>2</v>
      </c>
      <c r="E3" s="64" t="s">
        <v>3</v>
      </c>
      <c r="F3" s="64"/>
      <c r="G3" s="64"/>
      <c r="H3" s="65" t="s">
        <v>9</v>
      </c>
      <c r="I3" s="65"/>
      <c r="J3" s="65"/>
      <c r="K3" s="64" t="s">
        <v>11</v>
      </c>
      <c r="L3" s="64"/>
      <c r="M3" s="64"/>
      <c r="N3" s="64"/>
      <c r="O3" s="33"/>
    </row>
    <row r="4" spans="1:19" s="34" customFormat="1" ht="139.5" customHeight="1" x14ac:dyDescent="0.25">
      <c r="A4" s="61"/>
      <c r="B4" s="61"/>
      <c r="C4" s="63"/>
      <c r="D4" s="61"/>
      <c r="E4" s="44" t="s">
        <v>18</v>
      </c>
      <c r="F4" s="44" t="s">
        <v>19</v>
      </c>
      <c r="G4" s="44" t="s">
        <v>20</v>
      </c>
      <c r="H4" s="45" t="s">
        <v>4</v>
      </c>
      <c r="I4" s="45" t="s">
        <v>5</v>
      </c>
      <c r="J4" s="43" t="s">
        <v>22</v>
      </c>
      <c r="K4" s="45" t="s">
        <v>15</v>
      </c>
      <c r="L4" s="45" t="s">
        <v>6</v>
      </c>
      <c r="M4" s="45" t="s">
        <v>7</v>
      </c>
      <c r="N4" s="45" t="s">
        <v>10</v>
      </c>
      <c r="O4" s="33"/>
      <c r="P4" s="36"/>
    </row>
    <row r="5" spans="1:19" s="34" customFormat="1" ht="63.75" customHeight="1" x14ac:dyDescent="0.25">
      <c r="A5" s="46">
        <v>1</v>
      </c>
      <c r="B5" s="51" t="s">
        <v>27</v>
      </c>
      <c r="C5" s="47" t="s">
        <v>23</v>
      </c>
      <c r="D5" s="46">
        <v>2</v>
      </c>
      <c r="E5" s="50">
        <v>1555</v>
      </c>
      <c r="F5" s="50">
        <v>1675</v>
      </c>
      <c r="G5" s="50">
        <v>1710</v>
      </c>
      <c r="H5" s="48">
        <f t="shared" ref="H5" si="0">AVERAGE(E5:G5)</f>
        <v>1646.6666666666667</v>
      </c>
      <c r="I5" s="48">
        <f t="shared" ref="I5" si="1">SQRT(((SUM((POWER(H5-E5,2)),(POWER(H5-F5,2)),(POWER(H5-G5,2))))/(COLUMNS(E5:G5)-1)))</f>
        <v>81.291655988381322</v>
      </c>
      <c r="J5" s="49">
        <f t="shared" ref="J5" si="2">I5/H5*100</f>
        <v>4.9367402422093924</v>
      </c>
      <c r="K5" s="48">
        <f t="shared" ref="K5" si="3">((D5/3)*(SUM(E5:G5)))</f>
        <v>3293.333333333333</v>
      </c>
      <c r="L5" s="48">
        <f t="shared" ref="L5" si="4">K5/D5</f>
        <v>1646.6666666666665</v>
      </c>
      <c r="M5" s="48">
        <f t="shared" ref="M5" si="5">ROUND(L5,2)</f>
        <v>1646.67</v>
      </c>
      <c r="N5" s="48">
        <f t="shared" ref="N5" si="6">M5*D5</f>
        <v>3293.34</v>
      </c>
      <c r="O5" s="33"/>
      <c r="P5" s="36"/>
    </row>
    <row r="6" spans="1:19" s="34" customFormat="1" ht="29.25" customHeight="1" x14ac:dyDescent="0.25">
      <c r="A6" s="35"/>
      <c r="B6" s="38" t="s">
        <v>17</v>
      </c>
      <c r="C6" s="35"/>
      <c r="D6" s="35"/>
      <c r="E6" s="41">
        <v>3010</v>
      </c>
      <c r="F6" s="41">
        <v>3350</v>
      </c>
      <c r="G6" s="42">
        <v>3420</v>
      </c>
      <c r="H6" s="37">
        <f t="shared" ref="H6" si="7">AVERAGE(E6:G6)</f>
        <v>3260</v>
      </c>
      <c r="I6" s="37">
        <f t="shared" ref="I6" si="8">SQRT(((SUM((POWER(H6-E6,2)),(POWER(H6-F6,2)),(POWER(H6-G6,2))))/(COLUMNS(E6:G6)-1)))</f>
        <v>219.31712199461307</v>
      </c>
      <c r="J6" s="37">
        <f t="shared" ref="J6" si="9">I6/H6*100</f>
        <v>6.7275190795893582</v>
      </c>
      <c r="K6" s="37"/>
      <c r="L6" s="54" t="s">
        <v>14</v>
      </c>
      <c r="M6" s="55"/>
      <c r="N6" s="39">
        <f>SUM(N5:N5)</f>
        <v>3293.34</v>
      </c>
      <c r="O6" s="33"/>
      <c r="P6" s="36"/>
      <c r="Q6" s="36"/>
      <c r="R6" s="36"/>
      <c r="S6" s="36"/>
    </row>
    <row r="7" spans="1:19" s="2" customFormat="1" ht="3.75" hidden="1" customHeight="1" x14ac:dyDescent="0.25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9" customFormat="1" ht="6.75" hidden="1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3"/>
      <c r="L8" s="53"/>
      <c r="M8" s="53"/>
      <c r="N8" s="53"/>
    </row>
    <row r="9" spans="1:19" customFormat="1" ht="9" customHeigh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2"/>
      <c r="L9" s="32"/>
      <c r="M9" s="32"/>
      <c r="N9" s="32"/>
    </row>
    <row r="10" spans="1:19" customFormat="1" ht="24" customHeight="1" x14ac:dyDescent="0.25">
      <c r="A10" s="52" t="s">
        <v>24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9" s="30" customFormat="1" ht="81.75" customHeight="1" x14ac:dyDescent="0.25">
      <c r="A11" s="68" t="s">
        <v>28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9" ht="2.25" hidden="1" customHeight="1" x14ac:dyDescent="0.25">
      <c r="A12" s="66" t="s">
        <v>16</v>
      </c>
      <c r="B12" s="66"/>
      <c r="C12" s="66"/>
      <c r="D12" s="66"/>
      <c r="E12" s="66"/>
      <c r="F12" s="66"/>
      <c r="G12" s="66"/>
      <c r="H12" s="67"/>
      <c r="I12" s="67"/>
      <c r="J12" s="67"/>
      <c r="K12" s="67"/>
      <c r="L12" s="67"/>
      <c r="M12" s="67"/>
      <c r="N12" s="67"/>
      <c r="O12" s="6"/>
    </row>
    <row r="13" spans="1:19" s="2" customFormat="1" ht="15" customHeight="1" x14ac:dyDescent="0.25">
      <c r="A13" s="70" t="s">
        <v>13</v>
      </c>
      <c r="B13" s="70"/>
      <c r="C13" s="5"/>
      <c r="D13" s="3" t="s">
        <v>25</v>
      </c>
      <c r="E13" s="3"/>
      <c r="F13" s="3"/>
      <c r="J13" s="1"/>
      <c r="K13" s="1"/>
      <c r="L13" s="1"/>
      <c r="M13" s="1"/>
      <c r="N13" s="1"/>
      <c r="O13" s="4"/>
    </row>
    <row r="14" spans="1:19" s="1" customFormat="1" ht="15.75" customHeight="1" x14ac:dyDescent="0.25">
      <c r="A14" s="5"/>
      <c r="B14" s="5"/>
      <c r="C14" s="5"/>
      <c r="D14" s="71" t="s">
        <v>8</v>
      </c>
      <c r="E14" s="71"/>
      <c r="F14" s="71"/>
      <c r="G14" s="22"/>
      <c r="H14" s="3" t="s">
        <v>26</v>
      </c>
    </row>
    <row r="15" spans="1:19" s="4" customFormat="1" ht="12.75" customHeight="1" x14ac:dyDescent="0.25">
      <c r="A15" s="72"/>
      <c r="B15" s="72"/>
      <c r="C15" s="23"/>
      <c r="D15" s="2"/>
      <c r="E15" s="2"/>
      <c r="F15" s="2"/>
      <c r="G15" s="24"/>
      <c r="H15" s="25"/>
    </row>
    <row r="16" spans="1:19" ht="15.75" x14ac:dyDescent="0.25">
      <c r="A16" s="1"/>
      <c r="B16" s="1"/>
      <c r="C16" s="1"/>
      <c r="D16" s="3"/>
      <c r="E16" s="3"/>
      <c r="F16" s="3"/>
      <c r="G16" s="3"/>
      <c r="H16" s="3"/>
      <c r="I16" s="1"/>
      <c r="J16" s="1"/>
      <c r="K16" s="26"/>
      <c r="L16" s="1"/>
      <c r="M16" s="1"/>
      <c r="N16" s="1"/>
      <c r="O16" s="11"/>
    </row>
    <row r="17" spans="1:15" ht="29.25" customHeight="1" x14ac:dyDescent="0.25">
      <c r="A17" s="73"/>
      <c r="B17" s="74"/>
      <c r="C17" s="74"/>
      <c r="D17" s="27"/>
      <c r="E17" s="3"/>
      <c r="F17" s="28"/>
      <c r="G17" s="40"/>
      <c r="H17" s="29"/>
      <c r="I17" s="25"/>
      <c r="J17" s="4"/>
      <c r="K17" s="4"/>
      <c r="L17" s="4"/>
      <c r="M17" s="4"/>
      <c r="N17" s="4"/>
      <c r="O17" s="6"/>
    </row>
    <row r="18" spans="1:15" ht="18.75" customHeight="1" x14ac:dyDescent="0.25">
      <c r="A18" s="15"/>
      <c r="B18" s="15"/>
      <c r="C18" s="15"/>
      <c r="D18" s="12"/>
      <c r="E18" s="15"/>
      <c r="F18" s="16"/>
      <c r="G18" s="9"/>
      <c r="H18" s="10"/>
      <c r="I18" s="11"/>
      <c r="J18" s="11"/>
      <c r="K18" s="11"/>
      <c r="L18" s="11"/>
      <c r="M18" s="11"/>
      <c r="N18" s="11"/>
      <c r="O18" s="11"/>
    </row>
    <row r="19" spans="1:15" ht="15.75" x14ac:dyDescent="0.25">
      <c r="A19" s="69"/>
      <c r="B19" s="69"/>
      <c r="C19" s="14"/>
      <c r="D19" s="14"/>
      <c r="E19" s="14"/>
      <c r="F19" s="14"/>
      <c r="G19" s="17"/>
      <c r="H19" s="14"/>
      <c r="I19" s="6"/>
      <c r="J19" s="6"/>
      <c r="K19" s="6"/>
      <c r="L19" s="6"/>
      <c r="M19" s="6"/>
      <c r="N19" s="6"/>
      <c r="O19" s="11"/>
    </row>
    <row r="20" spans="1:15" ht="15.75" x14ac:dyDescent="0.25">
      <c r="A20" s="69"/>
      <c r="B20" s="69"/>
      <c r="C20" s="14"/>
      <c r="D20" s="14"/>
      <c r="E20" s="14"/>
      <c r="F20" s="14"/>
      <c r="G20" s="13"/>
      <c r="H20" s="14"/>
      <c r="I20" s="6"/>
      <c r="J20" s="6"/>
      <c r="K20" s="6"/>
      <c r="L20" s="6"/>
      <c r="M20" s="6"/>
      <c r="N20" s="6"/>
    </row>
    <row r="21" spans="1:15" x14ac:dyDescent="0.25">
      <c r="A21" s="10"/>
      <c r="B21" s="10"/>
      <c r="C21" s="10"/>
      <c r="D21" s="10"/>
      <c r="E21" s="10"/>
      <c r="F21" s="10"/>
      <c r="G21" s="18"/>
      <c r="H21" s="14"/>
      <c r="I21" s="6"/>
      <c r="J21" s="6"/>
      <c r="K21" s="6"/>
      <c r="L21" s="6"/>
      <c r="M21" s="6"/>
      <c r="N21" s="6"/>
    </row>
    <row r="22" spans="1:15" x14ac:dyDescent="0.25">
      <c r="A22" s="19"/>
      <c r="B22" s="19"/>
      <c r="C22" s="19"/>
      <c r="D22" s="19"/>
      <c r="E22" s="19"/>
      <c r="F22" s="19"/>
      <c r="G22" s="20"/>
      <c r="H22" s="19"/>
    </row>
  </sheetData>
  <mergeCells count="21">
    <mergeCell ref="A12:N12"/>
    <mergeCell ref="A11:O11"/>
    <mergeCell ref="A19:B19"/>
    <mergeCell ref="A20:B20"/>
    <mergeCell ref="A13:B13"/>
    <mergeCell ref="D14:F14"/>
    <mergeCell ref="A15:B15"/>
    <mergeCell ref="A17:C17"/>
    <mergeCell ref="A10:N10"/>
    <mergeCell ref="A8:N8"/>
    <mergeCell ref="L6:M6"/>
    <mergeCell ref="A7:O7"/>
    <mergeCell ref="K1:N1"/>
    <mergeCell ref="A2:N2"/>
    <mergeCell ref="A3:A4"/>
    <mergeCell ref="B3:B4"/>
    <mergeCell ref="C3:C4"/>
    <mergeCell ref="D3:D4"/>
    <mergeCell ref="E3:G3"/>
    <mergeCell ref="H3:J3"/>
    <mergeCell ref="K3:N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2026-04-09T05:47:36Z</dcterms:modified>
</cp:coreProperties>
</file>