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/>
  </bookViews>
  <sheets>
    <sheet name="Лист1" sheetId="1" r:id="rId1"/>
  </sheets>
  <definedNames>
    <definedName name="_xlnm.Print_Area" localSheetId="0">Лист1!$B$1:$P$16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7" i="1" l="1"/>
  <c r="P7" i="1" s="1"/>
  <c r="N6" i="1"/>
  <c r="L4" i="1"/>
  <c r="N4" i="1" s="1"/>
  <c r="L5" i="1"/>
  <c r="O5" i="1" s="1"/>
  <c r="P5" i="1" s="1"/>
  <c r="L6" i="1"/>
  <c r="O6" i="1" s="1"/>
  <c r="P6" i="1" s="1"/>
  <c r="L7" i="1"/>
  <c r="N7" i="1" s="1"/>
  <c r="L8" i="1"/>
  <c r="N8" i="1" s="1"/>
  <c r="L9" i="1"/>
  <c r="O9" i="1" s="1"/>
  <c r="P9" i="1" s="1"/>
  <c r="L10" i="1"/>
  <c r="O10" i="1" s="1"/>
  <c r="P10" i="1" s="1"/>
  <c r="L11" i="1"/>
  <c r="N11" i="1" s="1"/>
  <c r="K4" i="1"/>
  <c r="K5" i="1"/>
  <c r="K6" i="1"/>
  <c r="K7" i="1"/>
  <c r="K8" i="1"/>
  <c r="K9" i="1"/>
  <c r="K10" i="1"/>
  <c r="K11" i="1"/>
  <c r="I3" i="1"/>
  <c r="I4" i="1"/>
  <c r="I5" i="1"/>
  <c r="I6" i="1"/>
  <c r="I7" i="1"/>
  <c r="I8" i="1"/>
  <c r="I9" i="1"/>
  <c r="I10" i="1"/>
  <c r="I11" i="1"/>
  <c r="G4" i="1"/>
  <c r="G5" i="1"/>
  <c r="G6" i="1"/>
  <c r="G7" i="1"/>
  <c r="G8" i="1"/>
  <c r="G9" i="1"/>
  <c r="G10" i="1"/>
  <c r="G11" i="1"/>
  <c r="N10" i="1" l="1"/>
  <c r="N5" i="1"/>
  <c r="N9" i="1"/>
  <c r="O4" i="1"/>
  <c r="P4" i="1" s="1"/>
  <c r="O8" i="1"/>
  <c r="P8" i="1" s="1"/>
  <c r="I12" i="1"/>
  <c r="O11" i="1"/>
  <c r="P11" i="1" s="1"/>
  <c r="L3" i="1"/>
  <c r="O3" i="1" s="1"/>
  <c r="P3" i="1" s="1"/>
  <c r="K3" i="1"/>
  <c r="K12" i="1" s="1"/>
  <c r="G3" i="1"/>
  <c r="G12" i="1" s="1"/>
  <c r="N3" i="1" l="1"/>
  <c r="N12" i="1" l="1"/>
  <c r="M12" i="1" l="1"/>
  <c r="M13" i="1" s="1"/>
</calcChain>
</file>

<file path=xl/sharedStrings.xml><?xml version="1.0" encoding="utf-8"?>
<sst xmlns="http://schemas.openxmlformats.org/spreadsheetml/2006/main" count="34" uniqueCount="34">
  <si>
    <t>№</t>
  </si>
  <si>
    <t xml:space="preserve">Наименование </t>
  </si>
  <si>
    <t>Цена №1</t>
  </si>
  <si>
    <t>Сумма, (цена1)
5=3*4</t>
  </si>
  <si>
    <t>Цена №2</t>
  </si>
  <si>
    <t>Сумма, (цена2)
7=3*6</t>
  </si>
  <si>
    <t>Цена №3</t>
  </si>
  <si>
    <t>Сумма, (цена3)
9=3*8</t>
  </si>
  <si>
    <t>Средняя цена
10=(4+6+8)/3</t>
  </si>
  <si>
    <t>Среднее
значение, обычный способ
11=3*10</t>
  </si>
  <si>
    <t>Среднее квадратичное отклонение (формула из приказа N 567)</t>
  </si>
  <si>
    <t>Коэффициент вариации цены товара, д.б. не более 33% (формула из приказа N 567)</t>
  </si>
  <si>
    <t>Всего:</t>
  </si>
  <si>
    <t>Количество ценовых предложений</t>
  </si>
  <si>
    <r>
      <t xml:space="preserve">НМЦК (рынк)
</t>
    </r>
    <r>
      <rPr>
        <sz val="11"/>
        <rFont val="Times New Roman"/>
        <family val="1"/>
        <charset val="204"/>
      </rPr>
      <t>(формула из приказа N 567)</t>
    </r>
  </si>
  <si>
    <t>Штука</t>
  </si>
  <si>
    <t>Блок питания для ПК</t>
  </si>
  <si>
    <t>Клавиатура для ПК</t>
  </si>
  <si>
    <t>1.</t>
  </si>
  <si>
    <t>2.</t>
  </si>
  <si>
    <t>Мышь для ПК</t>
  </si>
  <si>
    <t>Картридж для принтера и МФУ</t>
  </si>
  <si>
    <t>Флеш-накопитель</t>
  </si>
  <si>
    <t>Кримпер</t>
  </si>
  <si>
    <t>Колонки компьютерные</t>
  </si>
  <si>
    <t>Кабель-переходник, HDMI-VGA</t>
  </si>
  <si>
    <t>Удлинитель USB</t>
  </si>
  <si>
    <t>3.</t>
  </si>
  <si>
    <t>4.</t>
  </si>
  <si>
    <t>5.</t>
  </si>
  <si>
    <t>6.</t>
  </si>
  <si>
    <t>7.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</si>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</sst>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&quot;р.&quot;_-;\-* #,##0.00&quot;р.&quot;_-;_-* \-??&quot;р.&quot;_-;_-@_-"/>
    <numFmt numFmtId="165" formatCode="_-* #,##0.00_р_._-;\-* #,##0.00_р_._-;_-* \-??_р_._-;_-@_-"/>
    <numFmt numFmtId="166" formatCode="0.0%"/>
    <numFmt numFmtId="167" formatCode="_-* #,##0.000&quot;р.&quot;_-;\-* #,##0.000&quot;р.&quot;_-;_-* \-??&quot;р.&quot;_-;_-@_-"/>
    <numFmt numFmtId="168" formatCode="_-* #,##0.000_р_._-;\-* #,##0.000_р_._-;_-* \-??_р_._-;_-@_-"/>
    <numFmt numFmtId="169" formatCode="_-* #,##0.00000_р_._-;\-* #,##0.00000_р_._-;_-* \-??_р_._-;_-@_-"/>
  </numFmts>
  <fonts count="7" x14ac:knownFonts="1"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8" tint="0.79998168889431442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5" fillId="0" borderId="0" applyBorder="0" applyProtection="0"/>
    <xf numFmtId="164" fontId="5" fillId="0" borderId="0" applyBorder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/>
    <xf numFmtId="168" fontId="3" fillId="0" borderId="0" xfId="1" applyNumberFormat="1" applyFont="1" applyBorder="1" applyAlignment="1" applyProtection="1"/>
    <xf numFmtId="169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Border="1" applyAlignment="1" applyProtection="1"/>
    <xf numFmtId="165" fontId="6" fillId="0" borderId="0" xfId="0" applyNumberFormat="1" applyFont="1" applyAlignment="1">
      <alignment horizontal="right"/>
    </xf>
    <xf numFmtId="2" fontId="3" fillId="0" borderId="1" xfId="2" applyNumberFormat="1" applyFont="1" applyFill="1" applyBorder="1" applyAlignment="1" applyProtection="1">
      <alignment horizontal="right" vertical="center" wrapText="1"/>
    </xf>
    <xf numFmtId="3" fontId="2" fillId="0" borderId="1" xfId="1" applyNumberFormat="1" applyFont="1" applyFill="1" applyBorder="1" applyAlignment="1" applyProtection="1">
      <alignment horizontal="center"/>
    </xf>
    <xf numFmtId="0" fontId="2" fillId="0" borderId="4" xfId="0" applyFont="1" applyFill="1" applyBorder="1"/>
    <xf numFmtId="165" fontId="2" fillId="0" borderId="1" xfId="1" applyFont="1" applyFill="1" applyBorder="1" applyAlignment="1" applyProtection="1"/>
    <xf numFmtId="0" fontId="2" fillId="0" borderId="1" xfId="0" applyFont="1" applyFill="1" applyBorder="1"/>
    <xf numFmtId="167" fontId="2" fillId="0" borderId="1" xfId="0" applyNumberFormat="1" applyFont="1" applyFill="1" applyBorder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164" fontId="2" fillId="0" borderId="1" xfId="0" applyNumberFormat="1" applyFont="1" applyFill="1" applyBorder="1"/>
    <xf numFmtId="168" fontId="2" fillId="0" borderId="1" xfId="1" applyNumberFormat="1" applyFont="1" applyFill="1" applyBorder="1" applyAlignment="1" applyProtection="1"/>
    <xf numFmtId="165" fontId="2" fillId="0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center" vertical="center" wrapText="1"/>
    </xf>
    <xf numFmtId="165" fontId="1" fillId="0" borderId="1" xfId="1" applyFont="1" applyFill="1" applyBorder="1" applyAlignment="1" applyProtection="1">
      <alignment horizontal="center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E6B9B8"/>
      <rgbColor rgb="FF808080"/>
      <rgbColor rgb="FF9999FF"/>
      <rgbColor rgb="FF993366"/>
      <rgbColor rgb="FFF2F2F2"/>
      <rgbColor rgb="FFC0EE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topLeftCell="B1" zoomScaleNormal="80" workbookViewId="0">
      <selection activeCell="F12" sqref="F12"/>
    </sheetView>
  </sheetViews>
  <sheetFormatPr defaultColWidth="9.140625" defaultRowHeight="15" x14ac:dyDescent="0.25"/>
  <cols>
    <col min="1" max="1" width="37.140625" style="11" hidden="1" customWidth="1"/>
    <col min="2" max="2" width="4.28515625" style="18" customWidth="1"/>
    <col min="3" max="3" width="32.5703125" style="11" customWidth="1"/>
    <col min="4" max="4" width="1.42578125" style="11" hidden="1" customWidth="1"/>
    <col min="5" max="5" width="16" style="11" customWidth="1"/>
    <col min="6" max="6" width="12.140625" style="11" customWidth="1"/>
    <col min="7" max="7" width="14.7109375" style="11" customWidth="1"/>
    <col min="8" max="8" width="12.140625" style="11" customWidth="1"/>
    <col min="9" max="9" width="14.5703125" style="11" customWidth="1"/>
    <col min="10" max="10" width="13.28515625" style="11" customWidth="1"/>
    <col min="11" max="11" width="14.7109375" style="11" customWidth="1"/>
    <col min="12" max="12" width="14.85546875" style="11" customWidth="1"/>
    <col min="13" max="13" width="15.42578125" style="11" hidden="1" customWidth="1"/>
    <col min="14" max="14" width="21.7109375" style="11" customWidth="1"/>
    <col min="15" max="15" width="15.28515625" style="11" customWidth="1"/>
    <col min="16" max="16" width="15.140625" style="11" customWidth="1"/>
    <col min="17" max="16384" width="9.140625" style="11"/>
  </cols>
  <sheetData>
    <row r="1" spans="2:16" s="10" customFormat="1" ht="90" x14ac:dyDescent="0.25">
      <c r="B1" s="1" t="s">
        <v>0</v>
      </c>
      <c r="C1" s="1" t="s">
        <v>1</v>
      </c>
      <c r="D1" s="11"/>
      <c r="E1" s="1" t="s">
        <v>15</v>
      </c>
      <c r="F1" s="1" t="s">
        <v>2</v>
      </c>
      <c r="G1" s="2" t="s">
        <v>3</v>
      </c>
      <c r="H1" s="1" t="s">
        <v>4</v>
      </c>
      <c r="I1" s="2" t="s">
        <v>5</v>
      </c>
      <c r="J1" s="1" t="s">
        <v>6</v>
      </c>
      <c r="K1" s="2" t="s">
        <v>7</v>
      </c>
      <c r="L1" s="2" t="s">
        <v>8</v>
      </c>
      <c r="M1" s="2" t="s">
        <v>9</v>
      </c>
      <c r="N1" s="3" t="s">
        <v>14</v>
      </c>
      <c r="O1" s="2" t="s">
        <v>10</v>
      </c>
      <c r="P1" s="33" t="s">
        <v>11</v>
      </c>
    </row>
    <row r="2" spans="2:16" s="10" customFormat="1" x14ac:dyDescent="0.25">
      <c r="B2" s="4">
        <v>1</v>
      </c>
      <c r="C2" s="4">
        <v>2</v>
      </c>
      <c r="D2" s="11"/>
      <c r="E2" s="4">
        <v>3</v>
      </c>
      <c r="F2" s="1">
        <v>4</v>
      </c>
      <c r="G2" s="3">
        <v>5</v>
      </c>
      <c r="H2" s="1">
        <v>6</v>
      </c>
      <c r="I2" s="3">
        <v>7</v>
      </c>
      <c r="J2" s="1">
        <v>8</v>
      </c>
      <c r="K2" s="3">
        <v>9</v>
      </c>
      <c r="L2" s="3">
        <v>10</v>
      </c>
      <c r="M2" s="3">
        <v>11</v>
      </c>
      <c r="N2" s="3">
        <v>11</v>
      </c>
      <c r="O2" s="3">
        <v>12</v>
      </c>
      <c r="P2" s="34">
        <v>13</v>
      </c>
    </row>
    <row r="3" spans="2:16" s="10" customFormat="1" x14ac:dyDescent="0.25">
      <c r="B3" s="35" t="s">
        <v>18</v>
      </c>
      <c r="C3" s="35" t="s">
        <v>16</v>
      </c>
      <c r="D3" s="11"/>
      <c r="E3" s="35">
        <v>10</v>
      </c>
      <c r="F3" s="5">
        <v>2100</v>
      </c>
      <c r="G3" s="36">
        <f>F3*E3</f>
        <v>21000</v>
      </c>
      <c r="H3" s="5">
        <v>2827</v>
      </c>
      <c r="I3" s="2">
        <f>E3*H3</f>
        <v>28270</v>
      </c>
      <c r="J3" s="5">
        <v>2510</v>
      </c>
      <c r="K3" s="2">
        <f t="shared" ref="K3:K11" si="0">E3*J3</f>
        <v>25100</v>
      </c>
      <c r="L3" s="2">
        <f t="shared" ref="L3:L11" si="1">ROUND(AVERAGE(F3,H3,J3),2)</f>
        <v>2479</v>
      </c>
      <c r="M3" s="2"/>
      <c r="N3" s="2">
        <f t="shared" ref="N3:N11" si="2">ROUND(E3*L3,2)</f>
        <v>24790</v>
      </c>
      <c r="O3" s="2">
        <f>SQRT((SUM((F3-L3)*(F3-L3),(H3-L3)*(H3-L3),(J3-L3)*(J3-L3)))/($E$15-1))</f>
        <v>364.4900547340078</v>
      </c>
      <c r="P3" s="37">
        <f t="shared" ref="P3:P11" si="3">O3/L3</f>
        <v>0.1470310829907252</v>
      </c>
    </row>
    <row r="4" spans="2:16" s="10" customFormat="1" x14ac:dyDescent="0.25">
      <c r="B4" s="35" t="s">
        <v>19</v>
      </c>
      <c r="C4" s="35" t="s">
        <v>17</v>
      </c>
      <c r="D4" s="11"/>
      <c r="E4" s="35">
        <v>8</v>
      </c>
      <c r="F4" s="5">
        <v>1250</v>
      </c>
      <c r="G4" s="36">
        <f t="shared" ref="G4:G11" si="4">F4*E4</f>
        <v>10000</v>
      </c>
      <c r="H4" s="5">
        <v>920</v>
      </c>
      <c r="I4" s="2">
        <f t="shared" ref="I3:I11" si="5">E4*H4</f>
        <v>7360</v>
      </c>
      <c r="J4" s="5">
        <v>1400</v>
      </c>
      <c r="K4" s="2">
        <f t="shared" si="0"/>
        <v>11200</v>
      </c>
      <c r="L4" s="2">
        <f t="shared" si="1"/>
        <v>1190</v>
      </c>
      <c r="M4" s="2"/>
      <c r="N4" s="2">
        <f t="shared" si="2"/>
        <v>9520</v>
      </c>
      <c r="O4" s="2">
        <f t="shared" ref="O4:O11" si="6">SQRT((SUM((F4-L4)*(F4-L4),(H4-L4)*(H4-L4),(J4-L4)*(J4-L4)))/($E$15-1))</f>
        <v>245.56058315617349</v>
      </c>
      <c r="P4" s="37">
        <f t="shared" si="3"/>
        <v>0.20635343122367519</v>
      </c>
    </row>
    <row r="5" spans="2:16" s="10" customFormat="1" x14ac:dyDescent="0.25">
      <c r="B5" s="35" t="s">
        <v>27</v>
      </c>
      <c r="C5" s="35" t="s">
        <v>20</v>
      </c>
      <c r="D5" s="11"/>
      <c r="E5" s="35">
        <v>8</v>
      </c>
      <c r="F5" s="5">
        <v>510</v>
      </c>
      <c r="G5" s="36">
        <f t="shared" si="4"/>
        <v>4080</v>
      </c>
      <c r="H5" s="5">
        <v>455</v>
      </c>
      <c r="I5" s="2">
        <f t="shared" si="5"/>
        <v>3640</v>
      </c>
      <c r="J5" s="5">
        <v>590</v>
      </c>
      <c r="K5" s="2">
        <f t="shared" si="0"/>
        <v>4720</v>
      </c>
      <c r="L5" s="2">
        <f t="shared" si="1"/>
        <v>518.33000000000004</v>
      </c>
      <c r="M5" s="2"/>
      <c r="N5" s="2">
        <f t="shared" si="2"/>
        <v>4146.6400000000003</v>
      </c>
      <c r="O5" s="2">
        <f t="shared" si="6"/>
        <v>67.884706304144828</v>
      </c>
      <c r="P5" s="37">
        <f t="shared" si="3"/>
        <v>0.13096812128208829</v>
      </c>
    </row>
    <row r="6" spans="2:16" s="10" customFormat="1" x14ac:dyDescent="0.25">
      <c r="B6" s="35" t="s">
        <v>28</v>
      </c>
      <c r="C6" s="35" t="s">
        <v>21</v>
      </c>
      <c r="D6" s="11"/>
      <c r="E6" s="35">
        <v>5</v>
      </c>
      <c r="F6" s="5">
        <v>500</v>
      </c>
      <c r="G6" s="36">
        <f t="shared" si="4"/>
        <v>2500</v>
      </c>
      <c r="H6" s="5">
        <v>401</v>
      </c>
      <c r="I6" s="2">
        <f t="shared" si="5"/>
        <v>2005</v>
      </c>
      <c r="J6" s="5">
        <v>530</v>
      </c>
      <c r="K6" s="2">
        <f t="shared" si="0"/>
        <v>2650</v>
      </c>
      <c r="L6" s="2">
        <f t="shared" si="1"/>
        <v>477</v>
      </c>
      <c r="M6" s="2"/>
      <c r="N6" s="2">
        <f t="shared" si="2"/>
        <v>2385</v>
      </c>
      <c r="O6" s="2">
        <f t="shared" si="6"/>
        <v>67.505555326950685</v>
      </c>
      <c r="P6" s="37">
        <f t="shared" si="3"/>
        <v>0.14152108035000144</v>
      </c>
    </row>
    <row r="7" spans="2:16" s="10" customFormat="1" x14ac:dyDescent="0.25">
      <c r="B7" s="35" t="s">
        <v>29</v>
      </c>
      <c r="C7" s="35" t="s">
        <v>22</v>
      </c>
      <c r="D7" s="11"/>
      <c r="E7" s="35">
        <v>10</v>
      </c>
      <c r="F7" s="5">
        <v>400</v>
      </c>
      <c r="G7" s="36">
        <f t="shared" si="4"/>
        <v>4000</v>
      </c>
      <c r="H7" s="5">
        <v>340</v>
      </c>
      <c r="I7" s="2">
        <f t="shared" si="5"/>
        <v>3400</v>
      </c>
      <c r="J7" s="5">
        <v>455</v>
      </c>
      <c r="K7" s="2">
        <f t="shared" si="0"/>
        <v>4550</v>
      </c>
      <c r="L7" s="2">
        <f t="shared" si="1"/>
        <v>398.33</v>
      </c>
      <c r="M7" s="2"/>
      <c r="N7" s="2">
        <f t="shared" si="2"/>
        <v>3983.3</v>
      </c>
      <c r="O7" s="2">
        <f t="shared" si="6"/>
        <v>57.518113234006556</v>
      </c>
      <c r="P7" s="37">
        <f t="shared" si="3"/>
        <v>0.1443981453418185</v>
      </c>
    </row>
    <row r="8" spans="2:16" s="10" customFormat="1" x14ac:dyDescent="0.25">
      <c r="B8" s="35" t="s">
        <v>30</v>
      </c>
      <c r="C8" s="35" t="s">
        <v>23</v>
      </c>
      <c r="D8" s="11"/>
      <c r="E8" s="35">
        <v>1</v>
      </c>
      <c r="F8" s="5">
        <v>2920</v>
      </c>
      <c r="G8" s="36">
        <f t="shared" si="4"/>
        <v>2920</v>
      </c>
      <c r="H8" s="5">
        <v>1705</v>
      </c>
      <c r="I8" s="2">
        <f t="shared" si="5"/>
        <v>1705</v>
      </c>
      <c r="J8" s="5">
        <v>3200</v>
      </c>
      <c r="K8" s="2">
        <f t="shared" si="0"/>
        <v>3200</v>
      </c>
      <c r="L8" s="2">
        <f t="shared" si="1"/>
        <v>2608.33</v>
      </c>
      <c r="M8" s="2"/>
      <c r="N8" s="2">
        <f t="shared" si="2"/>
        <v>2608.33</v>
      </c>
      <c r="O8" s="2">
        <f t="shared" si="6"/>
        <v>794.73790229861311</v>
      </c>
      <c r="P8" s="37">
        <f t="shared" si="3"/>
        <v>0.30469223690967523</v>
      </c>
    </row>
    <row r="9" spans="2:16" s="10" customFormat="1" x14ac:dyDescent="0.25">
      <c r="B9" s="35" t="s">
        <v>31</v>
      </c>
      <c r="C9" s="35" t="s">
        <v>24</v>
      </c>
      <c r="D9" s="11"/>
      <c r="E9" s="35">
        <v>9</v>
      </c>
      <c r="F9" s="5">
        <v>650</v>
      </c>
      <c r="G9" s="36">
        <f t="shared" si="4"/>
        <v>5850</v>
      </c>
      <c r="H9" s="5">
        <v>512</v>
      </c>
      <c r="I9" s="2">
        <f t="shared" si="5"/>
        <v>4608</v>
      </c>
      <c r="J9" s="5">
        <v>790</v>
      </c>
      <c r="K9" s="2">
        <f t="shared" si="0"/>
        <v>7110</v>
      </c>
      <c r="L9" s="2">
        <f t="shared" si="1"/>
        <v>650.66999999999996</v>
      </c>
      <c r="M9" s="2"/>
      <c r="N9" s="2">
        <f t="shared" si="2"/>
        <v>5856.03</v>
      </c>
      <c r="O9" s="2">
        <f t="shared" si="6"/>
        <v>139.00119909554738</v>
      </c>
      <c r="P9" s="37">
        <f t="shared" si="3"/>
        <v>0.21362779764788201</v>
      </c>
    </row>
    <row r="10" spans="2:16" s="10" customFormat="1" x14ac:dyDescent="0.25">
      <c r="B10" s="35" t="s">
        <v>32</v>
      </c>
      <c r="C10" s="35" t="s">
        <v>25</v>
      </c>
      <c r="D10" s="11"/>
      <c r="E10" s="35">
        <v>1</v>
      </c>
      <c r="F10" s="5">
        <v>750</v>
      </c>
      <c r="G10" s="36">
        <f t="shared" si="4"/>
        <v>750</v>
      </c>
      <c r="H10" s="5">
        <v>678</v>
      </c>
      <c r="I10" s="2">
        <f t="shared" si="5"/>
        <v>678</v>
      </c>
      <c r="J10" s="5">
        <v>884</v>
      </c>
      <c r="K10" s="2">
        <f t="shared" si="0"/>
        <v>884</v>
      </c>
      <c r="L10" s="2">
        <f t="shared" si="1"/>
        <v>770.67</v>
      </c>
      <c r="M10" s="2"/>
      <c r="N10" s="2">
        <f t="shared" si="2"/>
        <v>770.67</v>
      </c>
      <c r="O10" s="2">
        <f t="shared" si="6"/>
        <v>104.54345197093886</v>
      </c>
      <c r="P10" s="37">
        <f t="shared" si="3"/>
        <v>0.13565268139532988</v>
      </c>
    </row>
    <row r="11" spans="2:16" s="10" customFormat="1" x14ac:dyDescent="0.25">
      <c r="B11" s="35" t="s">
        <v>33</v>
      </c>
      <c r="C11" s="35" t="s">
        <v>26</v>
      </c>
      <c r="D11" s="11"/>
      <c r="E11" s="35">
        <v>1</v>
      </c>
      <c r="F11" s="5">
        <v>1540</v>
      </c>
      <c r="G11" s="36">
        <f t="shared" si="4"/>
        <v>1540</v>
      </c>
      <c r="H11" s="5">
        <v>1513</v>
      </c>
      <c r="I11" s="2">
        <f t="shared" si="5"/>
        <v>1513</v>
      </c>
      <c r="J11" s="5">
        <v>1695</v>
      </c>
      <c r="K11" s="2">
        <f t="shared" si="0"/>
        <v>1695</v>
      </c>
      <c r="L11" s="2">
        <f t="shared" si="1"/>
        <v>1582.67</v>
      </c>
      <c r="M11" s="2"/>
      <c r="N11" s="2">
        <f t="shared" si="2"/>
        <v>1582.67</v>
      </c>
      <c r="O11" s="2">
        <f t="shared" si="6"/>
        <v>98.215748991696856</v>
      </c>
      <c r="P11" s="37">
        <f t="shared" si="3"/>
        <v>6.205699797917244E-2</v>
      </c>
    </row>
    <row r="12" spans="2:16" s="10" customFormat="1" x14ac:dyDescent="0.25">
      <c r="B12" s="12"/>
      <c r="C12" s="6" t="s">
        <v>12</v>
      </c>
      <c r="D12" s="11"/>
      <c r="E12" s="23"/>
      <c r="F12" s="24"/>
      <c r="G12" s="25">
        <f>SUM(G3:G11)</f>
        <v>52640</v>
      </c>
      <c r="H12" s="22"/>
      <c r="I12" s="38">
        <f>SUM(I3:I11)</f>
        <v>53179</v>
      </c>
      <c r="J12" s="22"/>
      <c r="K12" s="25">
        <f>SUM(K3:K11)</f>
        <v>61109</v>
      </c>
      <c r="L12" s="26"/>
      <c r="M12" s="27" t="e">
        <f>SUM(#REF!)</f>
        <v>#REF!</v>
      </c>
      <c r="N12" s="39">
        <f>ROUND(SUM(N3:N11),2)</f>
        <v>55642.64</v>
      </c>
      <c r="O12" s="28"/>
      <c r="P12" s="29"/>
    </row>
    <row r="13" spans="2:16" s="10" customFormat="1" x14ac:dyDescent="0.25">
      <c r="B13" s="12"/>
      <c r="C13" s="7"/>
      <c r="D13" s="11"/>
      <c r="E13" s="26"/>
      <c r="F13" s="26"/>
      <c r="G13" s="30"/>
      <c r="H13" s="26"/>
      <c r="I13" s="30"/>
      <c r="J13" s="26"/>
      <c r="K13" s="30"/>
      <c r="L13" s="26"/>
      <c r="M13" s="31" t="e">
        <f>M12/E12</f>
        <v>#REF!</v>
      </c>
      <c r="N13" s="32"/>
      <c r="O13" s="26"/>
      <c r="P13" s="26"/>
    </row>
    <row r="14" spans="2:16" x14ac:dyDescent="0.25">
      <c r="B14" s="13"/>
      <c r="C14" s="8"/>
      <c r="E14" s="14"/>
      <c r="F14" s="14"/>
      <c r="G14" s="15"/>
      <c r="H14" s="14"/>
      <c r="I14" s="15"/>
      <c r="J14" s="14"/>
      <c r="K14" s="15"/>
      <c r="L14" s="14"/>
      <c r="M14" s="16"/>
      <c r="N14" s="17"/>
      <c r="O14" s="14"/>
      <c r="P14" s="14"/>
    </row>
    <row r="15" spans="2:16" ht="28.5" x14ac:dyDescent="0.25">
      <c r="C15" s="9" t="s">
        <v>13</v>
      </c>
      <c r="E15" s="19">
        <v>3</v>
      </c>
      <c r="N15" s="20"/>
      <c r="O15" s="14"/>
      <c r="P15" s="14"/>
    </row>
    <row r="16" spans="2:16" x14ac:dyDescent="0.25">
      <c r="C16" s="9"/>
      <c r="E16" s="19"/>
      <c r="N16" s="21"/>
      <c r="O16" s="14"/>
      <c r="P16" s="14"/>
    </row>
  </sheetData>
  <pageMargins left="0.70833333333333304" right="0.70833333333333304" top="0.74791666666666701" bottom="0.74791666666666701" header="0.511811023622047" footer="0.511811023622047"/>
  <pageSetup paperSize="9" scale="6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0802 Лебедев С.А</dc:creator>
  <cp:lastModifiedBy>user</cp:lastModifiedBy>
  <cp:revision>36</cp:revision>
  <cp:lastPrinted>2026-06-26T11:39:41Z</cp:lastPrinted>
  <dcterms:created xsi:type="dcterms:W3CDTF">2014-02-03T04:18:55Z</dcterms:created>
  <dcterms:modified xsi:type="dcterms:W3CDTF">2026-06-26T11:47:26Z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