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7485"/>
  </bookViews>
  <sheets>
    <sheet name="Итоговый расчет" sheetId="2" r:id="rId1"/>
    <sheet name="Анализ рынка" sheetId="1" r:id="rId2"/>
    <sheet name="Тарифный метод" sheetId="3" r:id="rId3"/>
    <sheet name="Расчет средневзвешенной цены" sheetId="4" r:id="rId4"/>
    <sheet name="Расчет референтной цены" sheetId="6" r:id="rId5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6" i="2" l="1"/>
  <c r="N16" i="2"/>
  <c r="L16" i="2"/>
  <c r="I16" i="2"/>
  <c r="M15" i="2"/>
  <c r="N15" i="2" s="1"/>
  <c r="L15" i="2"/>
  <c r="I15" i="2"/>
  <c r="M14" i="2"/>
  <c r="N14" i="2"/>
  <c r="L14" i="2"/>
  <c r="I14" i="2"/>
  <c r="M13" i="2"/>
  <c r="N13" i="2"/>
  <c r="L13" i="2"/>
  <c r="I13" i="2"/>
  <c r="M12" i="2"/>
  <c r="N12" i="2" s="1"/>
  <c r="L12" i="2"/>
  <c r="I12" i="2"/>
  <c r="M11" i="2"/>
  <c r="N11" i="2" s="1"/>
  <c r="L11" i="2"/>
  <c r="I11" i="2"/>
  <c r="K44" i="1"/>
  <c r="J44" i="1"/>
  <c r="J40" i="1"/>
  <c r="H44" i="1"/>
  <c r="H40" i="1"/>
  <c r="K40" i="1"/>
  <c r="J36" i="1"/>
  <c r="H36" i="1"/>
  <c r="K36" i="1"/>
  <c r="J32" i="1"/>
  <c r="H32" i="1"/>
  <c r="K32" i="1" l="1"/>
  <c r="J28" i="1"/>
  <c r="H28" i="1"/>
  <c r="K28" i="1"/>
  <c r="J24" i="1"/>
  <c r="H24" i="1"/>
  <c r="K24" i="1"/>
  <c r="J20" i="1"/>
  <c r="H20" i="1"/>
  <c r="J12" i="1"/>
  <c r="G41" i="3" l="1"/>
  <c r="G42" i="3"/>
  <c r="G40" i="3"/>
  <c r="G38" i="3"/>
  <c r="G39" i="3"/>
  <c r="G37" i="3"/>
  <c r="H37" i="3" s="1"/>
  <c r="G35" i="3"/>
  <c r="G36" i="3"/>
  <c r="G34" i="3"/>
  <c r="G32" i="3"/>
  <c r="G33" i="3"/>
  <c r="G31" i="3"/>
  <c r="H31" i="3" s="1"/>
  <c r="G29" i="3"/>
  <c r="G30" i="3"/>
  <c r="G28" i="3"/>
  <c r="H28" i="3" s="1"/>
  <c r="G26" i="3"/>
  <c r="H25" i="3" s="1"/>
  <c r="G27" i="3"/>
  <c r="G25" i="3"/>
  <c r="G21" i="3"/>
  <c r="G20" i="3"/>
  <c r="G17" i="3"/>
  <c r="G18" i="3"/>
  <c r="G16" i="3"/>
  <c r="G15" i="3"/>
  <c r="G14" i="3"/>
  <c r="G13" i="3"/>
  <c r="G10" i="3"/>
  <c r="G9" i="3"/>
  <c r="G8" i="3"/>
  <c r="G7" i="3"/>
  <c r="G6" i="3"/>
  <c r="G5" i="3"/>
  <c r="G4" i="3"/>
  <c r="H40" i="3"/>
  <c r="G24" i="3"/>
  <c r="G23" i="3"/>
  <c r="G22" i="3"/>
  <c r="G12" i="3"/>
  <c r="G11" i="3"/>
  <c r="H34" i="3" l="1"/>
  <c r="G19" i="3"/>
  <c r="H22" i="3" l="1"/>
  <c r="H16" i="1"/>
  <c r="H12" i="1"/>
  <c r="H19" i="3"/>
  <c r="H16" i="3" l="1"/>
  <c r="H13" i="3" l="1"/>
  <c r="H10" i="3"/>
  <c r="H7" i="3" l="1"/>
  <c r="H4" i="3"/>
  <c r="H52" i="1" l="1"/>
  <c r="J52" i="1" s="1"/>
  <c r="H48" i="1"/>
  <c r="J48" i="1" s="1"/>
  <c r="J16" i="1"/>
  <c r="H8" i="1"/>
  <c r="J8" i="1" s="1"/>
  <c r="H4" i="1"/>
  <c r="J4" i="1" s="1"/>
  <c r="K48" i="1" l="1"/>
  <c r="K52" i="1"/>
  <c r="K20" i="1"/>
  <c r="K16" i="1"/>
  <c r="K12" i="1"/>
  <c r="K8" i="1"/>
  <c r="K4" i="1"/>
  <c r="I10" i="2" l="1"/>
  <c r="L10" i="2" s="1"/>
  <c r="M10" i="2" s="1"/>
  <c r="N10" i="2" s="1"/>
  <c r="I17" i="2"/>
  <c r="L17" i="2" s="1"/>
  <c r="M17" i="2" s="1"/>
  <c r="N17" i="2" s="1"/>
  <c r="I9" i="2" l="1"/>
  <c r="L9" i="2" s="1"/>
  <c r="M9" i="2" s="1"/>
  <c r="N9" i="2" s="1"/>
  <c r="I8" i="2"/>
  <c r="L8" i="2" s="1"/>
  <c r="M8" i="2" s="1"/>
  <c r="N8" i="2" s="1"/>
  <c r="I7" i="2"/>
  <c r="L7" i="2" s="1"/>
  <c r="M7" i="2" s="1"/>
  <c r="N7" i="2" s="1"/>
  <c r="I6" i="2"/>
  <c r="L6" i="2" s="1"/>
  <c r="M6" i="2" s="1"/>
  <c r="N6" i="2" s="1"/>
  <c r="I5" i="2"/>
  <c r="L5" i="2" l="1"/>
  <c r="M5" i="2" s="1"/>
  <c r="N5" i="2" s="1"/>
  <c r="N18" i="2" s="1"/>
</calcChain>
</file>

<file path=xl/sharedStrings.xml><?xml version="1.0" encoding="utf-8"?>
<sst xmlns="http://schemas.openxmlformats.org/spreadsheetml/2006/main" count="450" uniqueCount="241">
  <si>
    <t>ед. изм.</t>
  </si>
  <si>
    <t>кол-во</t>
  </si>
  <si>
    <t>Цена за ед., руб.</t>
  </si>
  <si>
    <t>ИТОГО</t>
  </si>
  <si>
    <t>Дата</t>
  </si>
  <si>
    <t xml:space="preserve">Объем </t>
  </si>
  <si>
    <t>Референтная цена (без учета оптовой надбавки и НДС)</t>
  </si>
  <si>
    <t xml:space="preserve">Референтная цена не применяется, пока в ЕИС не размещены соответствующие данные о необходимости ее использования (п. 6 Порядка N 1064н)
</t>
  </si>
  <si>
    <t>№ п/п</t>
  </si>
  <si>
    <t xml:space="preserve">Цена единицы лек. препарата, руб. </t>
  </si>
  <si>
    <t>Расчет средневзвешенной цены (без учета оптовой надбавки и НДС)</t>
  </si>
  <si>
    <t>Единица измерения</t>
  </si>
  <si>
    <t>Количество единиц лек. препарата по контракту (договору)</t>
  </si>
  <si>
    <t>Цена лек.препарата по контракту (договору) без НДС и оптовой надбавки, руб.</t>
  </si>
  <si>
    <t xml:space="preserve">Средневзвешенная цена без оптовой надбавки и НДС, руб. </t>
  </si>
  <si>
    <t>МНН</t>
  </si>
  <si>
    <t>Лекарственная форма</t>
  </si>
  <si>
    <t>Дозировка</t>
  </si>
  <si>
    <t>№ Контракта (договора)</t>
  </si>
  <si>
    <t>Расчет цены единицы планируемого(ых) к закупке лекарственного(ых) препарата(ов) тарифным методом (без учета оптовой надбавки и НДС)</t>
  </si>
  <si>
    <t>Торговое наименование/Лек. форма/ дозировка/ упаковка</t>
  </si>
  <si>
    <t>Владелец РУ/ производитель/ упаковщик/ Выпускающий контроль (инн/ватин)</t>
  </si>
  <si>
    <t>Номер РУ Дата регистрации цены (№ решения)</t>
  </si>
  <si>
    <t>Предельная цена за перв.упак. руб. без НДС</t>
  </si>
  <si>
    <t xml:space="preserve">Цена единицы количества, руб. </t>
  </si>
  <si>
    <t>Минимальное значение цены за единицу количества</t>
  </si>
  <si>
    <t>№
п/п</t>
  </si>
  <si>
    <t>Ед. изм.</t>
  </si>
  <si>
    <t>Стоимость лек. препарата по контракту с НДС, руб.</t>
  </si>
  <si>
    <t>Количество единиц лек. препарата по контракту</t>
  </si>
  <si>
    <t xml:space="preserve">Цена единицы лек. препарата с учетом НДС, руб. </t>
  </si>
  <si>
    <t>Ставка НДС, %</t>
  </si>
  <si>
    <t xml:space="preserve">Цена единицы лек. препарата без учета НДС, руб. </t>
  </si>
  <si>
    <t xml:space="preserve"> Расчет цены единицы планируемого(ых) к закупке лекарственного(ых) препарата(ов) методом сопоставимых рыночных цен (анализа рынка) (без учета НДС)</t>
  </si>
  <si>
    <t>Средняя цена единицы лек. Препарата без учета НДС, руб.</t>
  </si>
  <si>
    <t>МНН/ Лекарственная форма/ Дозировка</t>
  </si>
  <si>
    <t>Для расчета средневзвешанной цены единицы лекарственного препарата использованы исполненные контракты (договоры) согласно п.5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применения, предуусмотренного Приказом Минздрава России от 19.12.2019 N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</si>
  <si>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r>
      <rPr>
        <b/>
        <sz val="8"/>
        <color theme="1"/>
        <rFont val="Times New Roman"/>
        <family val="1"/>
        <charset val="204"/>
      </rPr>
      <t xml:space="preserve">I. ОБОСНОВАНИЕ НАЧАЛЬНОЙ (МАКСИМАЛЬНОЙ) ЦЕНЫ КОНТРАКТА
</t>
    </r>
    <r>
      <rPr>
        <sz val="8"/>
        <color theme="1"/>
        <rFont val="Times New Roman"/>
        <family val="1"/>
        <charset val="204"/>
      </rPr>
  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  </r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</si>
  <si>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</si>
  <si>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</si>
  <si>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</si>
  <si>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Референтная цена*, руб.</t>
  </si>
  <si>
    <t>Минимальная цена за единицу, руб.</t>
  </si>
  <si>
    <t>Оптовая надбавка, %</t>
  </si>
  <si>
    <t>НДС, %</t>
  </si>
  <si>
    <t>НМЦК (руб.)</t>
  </si>
  <si>
    <t>-</t>
  </si>
  <si>
    <t>Цена за ед.,с учетом опт. надбавки , руб.</t>
  </si>
  <si>
    <t>Цена за ед.,с учетом опт. надбавки и НДС , руб.</t>
  </si>
  <si>
    <t>Реестровый номер контракта/ Номер коммерческого предложения</t>
  </si>
  <si>
    <t>Расчет производился на основании приказа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В целях получения ценовой информации в отношении товара для определения начальной (максимальной) цены контракта Заказчиком использована общедоступная информация о рыночных ценах товаров в соответствии с частью 18 статьи 22 Федерального закона 44-ФЗ.</t>
  </si>
  <si>
    <t xml:space="preserve"> </t>
  </si>
  <si>
    <t xml:space="preserve"> Лекарственная форма/ Дозировка</t>
  </si>
  <si>
    <t>миллилитр</t>
  </si>
  <si>
    <t>НАТРИЯ ХЛОРИД</t>
  </si>
  <si>
    <t>РАСТВОР ДЛЯ ИНФУЗИЙ</t>
  </si>
  <si>
    <t>ТАБЛЕТКИ</t>
  </si>
  <si>
    <t>9 мг/мл</t>
  </si>
  <si>
    <t>штука</t>
  </si>
  <si>
    <t>грамм</t>
  </si>
  <si>
    <t>АЦИКЛОВИР</t>
  </si>
  <si>
    <t>КСИЛОМЕТАЗОЛИН</t>
  </si>
  <si>
    <t>Вл.Вып.к.Перв.Уп.Втор.Уп.Пр.Акционерное общество "Производственная фармацевтическая компания Обновление" (АО "ПФК Обновление"), Россия (5408151534);</t>
  </si>
  <si>
    <t>Вл.Вып.к.Перв.Уп.Втор.Уп.Пр.Акционерное общество "ВЕРТЕКС" (АО "ВЕРТЕКС"), Россия (7810180435);</t>
  </si>
  <si>
    <t>АЗИТРОМИЦИН</t>
  </si>
  <si>
    <t>500 мг/г</t>
  </si>
  <si>
    <t>ЭТАМЗИЛАТ</t>
  </si>
  <si>
    <t>250 мг</t>
  </si>
  <si>
    <t>ЦЕФОТАКСИМ</t>
  </si>
  <si>
    <t xml:space="preserve">ПОРОШОКДЛЯ ПРИГОТОВЛЕНИЯ РАСТВОРА ДЛЯ ВНУТРИВЕННОГО И ВНУТРИМЫШЕЧНОГО ВВЕДЕНИЯ </t>
  </si>
  <si>
    <t>1000 мг</t>
  </si>
  <si>
    <t>КАПТОПРИЛ</t>
  </si>
  <si>
    <t>ПРЕДНИЗОЛОН</t>
  </si>
  <si>
    <t>РАСТВОР ДЛЯ ВНУТРИВЕННОГО И ВНУТРИВЫШЕЧНОГО ВВЕДЕНИЯ</t>
  </si>
  <si>
    <t>30мг/мл</t>
  </si>
  <si>
    <t>25 мг</t>
  </si>
  <si>
    <t>миллиграмм</t>
  </si>
  <si>
    <t>МЕТОКЛОПРАМИД</t>
  </si>
  <si>
    <t>5 мг/мл</t>
  </si>
  <si>
    <t>МАЗЬ ДЛЯ НАРУЖНОГО ПРИМЕНЕНИЯ</t>
  </si>
  <si>
    <t>Данные лекарственные препараты не закупались за последние 12 месяцев, предшествующих месяцу расчета</t>
  </si>
  <si>
    <t>АМБРОКСОЛ</t>
  </si>
  <si>
    <t>30 мг</t>
  </si>
  <si>
    <t>КЕТОРОЛАК</t>
  </si>
  <si>
    <t>АМОКСИЦИЛЛИН</t>
  </si>
  <si>
    <t>ТАБЛЕТКИ ДИСПЕРГИРУЕМЫЕ</t>
  </si>
  <si>
    <t>СПРЕЙ НАЗАЛЬНЫЙ</t>
  </si>
  <si>
    <t>ПАНКРЕАТИН</t>
  </si>
  <si>
    <t>РАСТВОР ДЛЯ НАРУЖНОГО ПРИМЕНЕНИЯ (СПИРТОВОЙ)</t>
  </si>
  <si>
    <t>0.5 мг/мл</t>
  </si>
  <si>
    <t>3500 ЕД</t>
  </si>
  <si>
    <t>ТАБЛЕТКИ, ПОКРЫТЫЕ ПЛЕНОЧНОЙ ОБОЛОЧКОЙ</t>
  </si>
  <si>
    <r>
      <t>Расчет цены за единицу лекарственного(ых) препарата(ов) произведен на основании данных Государственного реестра предельных отпускных цен про</t>
    </r>
    <r>
      <rPr>
        <sz val="8"/>
        <rFont val="Times New Roman"/>
        <family val="1"/>
        <charset val="204"/>
      </rPr>
      <t xml:space="preserve">изводителей (далее реестр ГРЛС) на лекарственные препараты, включенные в перечень жизненно необходимых и важнейших лекарственных препаратов (далее ЖНВЛП) по состоянию на </t>
    </r>
    <r>
      <rPr>
        <b/>
        <sz val="8"/>
        <rFont val="Times New Roman"/>
        <family val="1"/>
        <charset val="204"/>
      </rPr>
      <t>05.08.2026</t>
    </r>
  </si>
  <si>
    <t>Азитромицин, таблетки, покрытые пленочной оболочкой, 500 мг, 3 шт. - упаковки ячейковые контурные (1) - пачка картонная</t>
  </si>
  <si>
    <t>Вл.Вып.к.Перв.Уп.Втор.Уп.Пр.Открытое акционерное общество "Борисовский завод медицинских препаратов" (ОАО "БЗМП"), Республика Беларусь (600125834);</t>
  </si>
  <si>
    <t>ЛП-№(013103)-(ГП-RU) 29.06.2026 25-7-4366724-ОПР-изм</t>
  </si>
  <si>
    <t>Азитромицин-ВЕРТЕКС, таблетки, покрытые пленочной оболочкой, 500 мг, 3 шт. - упаковки ячейковые контурные (1) - пачки картонные</t>
  </si>
  <si>
    <t>ЛП-№(013812)-(РГ-RU) 29.06.2026 1098/25-26</t>
  </si>
  <si>
    <t>АЗИТРОМИЦИН, таблетки, покрытые пленочной оболочкой, 500 мг, 3 шт. - контурная ячейковая упаковка (1) - пачка картонная</t>
  </si>
  <si>
    <t>Вл.Общество с ограниченной ответственностью "Велфарм УК", Россия (7743143160); Вып.к.Перв.Уп.Втор.Уп.Пр.Общество с ограниченной ответственностью "Велфарм-М", Россия (7735167866);</t>
  </si>
  <si>
    <t>ЛП-008198 17.09.2024 1358/20-24 02.06.2026 25-7-4364147-изм</t>
  </si>
  <si>
    <t>Дицинон® таблетки, 250 мг, 10 шт. - блистер (10) - пачка картонная</t>
  </si>
  <si>
    <t>Вл.Сандоз д.д., Словения (SI76665623); Пр.ООО "Новартис Фармасьютикал Мэньюфекчуринг", Словения (SI 98914227); Вып.к.Перв.Уп.Втор.Уп.Лек Фармасьютикалс д.д., Словения (SI87916452);</t>
  </si>
  <si>
    <t>ЛП-№(008963)-(РГ-RU) 10.09.2025 25-7-4334880-ОС-изм</t>
  </si>
  <si>
    <t>Дицинон таблетки, 250 мг, 10 шт. - блистер (10) - пачка картонная</t>
  </si>
  <si>
    <t>Вл.Сандоз д.д., Словения (SI76665623); Пр.ООО "Новартис Фармасьютикал Мэньюфекчуринг", Словения (SI 98914227); Вып.к.Перв.Уп.Втор.Уп.Лек д.д., Словения (SI87916452);</t>
  </si>
  <si>
    <t>П N013946/01 11.08.2025 1251/20-25/ОС</t>
  </si>
  <si>
    <t>Вл.Сандоз д.д., Словения (SI76665623); Пр.Лек д.д., Словения (SI87916452); Вып.к.Перв.Уп.Втор.Уп.Лек д.д., Словения (SI87916452);</t>
  </si>
  <si>
    <t>П N013946/01 26.02.2025 164/1/20-25/ОС-подтв</t>
  </si>
  <si>
    <t>Цефотаксим порошок для приготовления раствора для внутривенного и внутримышечного введения, 1 г, 1 шт. - флакон (1) - пачка картонная</t>
  </si>
  <si>
    <t>Вл.Вып.к.Перв.Уп.Втор.Уп.Пр.Публичное акционерное общество "Красфарма" (ПАО "Красфарма"), Россия (2464010490);</t>
  </si>
  <si>
    <t>ЛП-№(005363)-(РГ-RU) 08.04.2026 530/25-26</t>
  </si>
  <si>
    <t>Лифоран порошок для приготовления раствора для инъекций, 1 г, 1 г - флаконы (1) - пачки картонные</t>
  </si>
  <si>
    <t>Вл.Общество с ограниченной ответственностью "ДЖИЭФСИ" (ООО "ДЖИЭФСИ"), Россия (2367013142); Вып.к.Перв.Уп.Втор.Уп.Пр.Общество с ограниченной ответственностью "Интерфарма" (ООО "Интерфарма"),, Россия (7105022163);</t>
  </si>
  <si>
    <t>П N013793/01 24.10.2025 25-7-4340589-ОПР-изм</t>
  </si>
  <si>
    <t>Цефотаксим тпорошок для приготовления раствора для внутривенного и внутримышечного введения, 1 г, 1 г - флаконы (1) - пачки картонные</t>
  </si>
  <si>
    <t>Вл.Вып.к.Перв.Уп.Втор.Уп.Пр.ПАО "Биосинтез", Россия (5834001025);</t>
  </si>
  <si>
    <t>ЛП-№(006864)-(РГ-RU) 07.07.2025 1021/20-25</t>
  </si>
  <si>
    <t>Преднизолон буфус®раствор для внутривенного и внутримышечного введения, 30 мг/мл, 1 мл - ампулы (10) - пачки картонные</t>
  </si>
  <si>
    <t>ЛП-№(005133)-(РГ-RU) 18.03.2026 367/25-26</t>
  </si>
  <si>
    <t>Преднизолон буфус® раствор для внутривенного и внутримышечного введения, 30 мг/мл, 1 мл - ампулы (10) - пачки картонные</t>
  </si>
  <si>
    <t>ЛП-№(005133)-(РГ-RU)  02.07.2025 947/20-25</t>
  </si>
  <si>
    <t>Преднизолон раствор для внутривенного и внутримышечного введения, 30 мг/мл, 1 мл - ампулы (10) - пачки картонные</t>
  </si>
  <si>
    <t>Вл.Общество с ограниченной ответственностью Химико фармацевтический концерн "МИР" (ООО ХФК "МИР"), Россия; Вып.к.Перв.Уп.Втор.Уп.Пр.Открытое акционерное общество Научно-производственный концерн "ЭСКОМ" (ОАО НПК "ЭСКОМ"), Россия;</t>
  </si>
  <si>
    <t>ЛП-№(011517)-(РГ-RU) 28.11.2025 1918/25-25</t>
  </si>
  <si>
    <t>Капотен таблетки, 25 мг, 20 шт. - контурная ячейковая упаковка (2) - пачка картонная</t>
  </si>
  <si>
    <t>Вл.Вып.к.Перв.Уп.Втор.Уп.Пр.Акционерное общество "Химико-фармацевтический комбинат "АКРИХИН" (АО "АКРИХИН"), Россия (5031013320);</t>
  </si>
  <si>
    <t>ЛП-№(001970)-(РГ-RU) 02.03.2026 250/25-26</t>
  </si>
  <si>
    <t>ВЕЛТОКОР таблетки, 25 мг, 10 шт. - контурная ячейковая упаковка (4) - пачка картонная</t>
  </si>
  <si>
    <t>ЛП-№(009439)-(РГ-RU) 14.05.2026 25-7-4363033-изм</t>
  </si>
  <si>
    <t>Вл.Общество с ограниченной ответственностью "Велфарм УК", Россия (7743143160); Вып.к.Перв.Уп.Втор.Уп.Пр.Общество с ограниченной ответственностью "Велфарм-М", Россия (7735167866)</t>
  </si>
  <si>
    <t>Каптоприл таблетки, 25 мг, 10 шт. - упаковки ячейковые контурные (4) - пачки картонные</t>
  </si>
  <si>
    <t>Вл.Общество с ограниченной ответственностью "Квадрат-С" (ООО "Квадрат-С"), Россия (7718816479); Вып.к.Перв.Уп.Втор.Уп.Пр.Общество с ограниченной ответственностью "ЮжФарм" (ООО "ЮжФарм"), Россия (6166063630);</t>
  </si>
  <si>
    <t>ЛП-№(012951)-(РГ-RU) 04.05.2026 25-7-4361987-изм</t>
  </si>
  <si>
    <t>Метоклопрамид раствор для внутривенного и внутримышечного введения, 5 мг/мл, 2 мл - ампулы (10) - пачки картонные</t>
  </si>
  <si>
    <t>ЛП-№(012978)-(РГ-RU) 04.03.2026 25-7-4356199-ОПР-изм</t>
  </si>
  <si>
    <t>МЕТОКЛОПРАМИД раствор для внутривенного и внутримышечного введения, 5 мг/мл, 2 мл - ампулы (10) - пачки картонные</t>
  </si>
  <si>
    <t>Вл.Вып.к.Перв.Уп.Втор.Уп.Пр.Общество с ограниченной ответственностью ''Эллара'' (ООО ''Эллара''), Россия (3321028719);</t>
  </si>
  <si>
    <t>ЛП-№(001548)-(РГ-RU) 08.07.2025 1025/20-25</t>
  </si>
  <si>
    <t>Метоклопрамид-ЭСКОМ раствор для внутривенного и внутримышечного введения, 5 мг/мл, 2 мл - ампулы (10) - пачки картонные</t>
  </si>
  <si>
    <t>Вл.Общество с ограниченной ответственностью Химико фармацевтический концерн "МИР" (ООО ХФК "МИР"), Россия (2634105230); Вып.к.Перв.Уп.Втор.Уп.Пр.Открытое акционерное общество Научно-производственный концерн "ЭСКОМ" (ОАО НПК "ЭСКОМ"), Россия (2634040279);</t>
  </si>
  <si>
    <t>ЛП-000282 03.07.2025 975/20-25</t>
  </si>
  <si>
    <t>Ацикловир мазь для наружного применения, 5%, 10 г - тубы (1) - пачки картонные</t>
  </si>
  <si>
    <t>Вл.Вып.к.Перв.Уп.Втор.Уп.Пр.Акционерное общество "Алтайвитамины" (АО "Алтайвитамины"), Россия (2226002532);</t>
  </si>
  <si>
    <t>ЛП-№(007562)-(РГ-RU) 04.05.2026 666/25-26</t>
  </si>
  <si>
    <t>П-№(001094)-(РГ-RU) 13.04.2026 566/25-26</t>
  </si>
  <si>
    <t>Вл.Вып.к.Перв.Уп.Втор.Уп.Пр.Общество с ограниченной ответственностью "Озон" (ООО "Озон"), Россия (6345002063);</t>
  </si>
  <si>
    <t>ЛП-№(002990)-(РГ-RU) 07.04.2026 522/25-26</t>
  </si>
  <si>
    <t>Амброксол таблетки, 30 мг, 10 шт. - упаковки ячейковые контурные (2) - пачка картонная</t>
  </si>
  <si>
    <t>Вл.Открытое акционерное общество "Борисовский завод медицинских препаратов" (ОАО "БЗМП"), Республика Беларусь (600125834); Вып.к.Перв.Уп.Втор.Уп.Пр.Открытое акционерное общество "Борисовский завод медицинских препаратов" (ОАО "БЗМП"), Республика Беларусь (600125834);</t>
  </si>
  <si>
    <t>ЛП-№(008777)-(ГП-RU) 25.09.2025 25-7-4336037-ОПР-изм</t>
  </si>
  <si>
    <t>Амброксол  таблетки, 30 мг, 10 шт. - контурная ячейковая упаковка (2) - пачка картонная</t>
  </si>
  <si>
    <t>Вл.Вып.к.Перв.Уп.Втор.Уп.Пр.Акционерное общество "Татхимфармпрепараты" (АО "Татхимфармпрепараты" ), Россия (1658047200);</t>
  </si>
  <si>
    <t>ЛП-№(003119)-(РГ-RU) 16.04.2026 578/25-26</t>
  </si>
  <si>
    <t>Ацикловир-АКОС мазь для наружного применения, 5%, 10 г - туба (1) - пачка картонная</t>
  </si>
  <si>
    <t>Вл.Публичное акционерное общество "Акционерное Курганское общество медицинских препаратов и изделий "Синтез" (ПАО "Синтез"), Россия (4501023743); Перв.Уп.Втор.Уп.Пр.Публичное акционерное общество "Акционерное Курганское общество медицинских препаратов и изделий "Синтез" (ПАО "Синтез"), Россия (4501023743); Вып.к.Публичное акционерное общество "Акционерное Курганское общество медицинских препаратов и изделий "Синтез" (ПАО "Синтез"), Россия (4501023743);</t>
  </si>
  <si>
    <t>Амброксол Альфактив таблетки, 30 мг, 20 шт. - упаковки ячейковые контурные (1) - пачки картонные</t>
  </si>
  <si>
    <t>Вл.Общество с ограниченной ответственностью "Атолл" (ООО "Атолл"), Россия (6345021323); Вып.к.Перв.Уп.Втор.Уп.Пр.Общество с ограниченной ответственностью "Озон Фарм" (ООО "Озон Фарм"), Россия (6345022831);</t>
  </si>
  <si>
    <t>ЛП-№(001188)-(РГ-RU) 25.03.2025 25-7-4316971-изм</t>
  </si>
  <si>
    <t>Кеторолак-СОЛОфарм  раствор для внутривенного и внутримышечного введения, 30 мг/мл, 1 мл - ампула (10) - пачка картонная</t>
  </si>
  <si>
    <t>Вл.Вып.к.Перв.Уп.Втор.Уп.Пр.Общество с ограниченной ответственностью "Гротекс" (ООО "Гротекс"), Россия (7814459396);</t>
  </si>
  <si>
    <t>ЛП-№(003200)-(РГ-RU) 09.07.2026 1205/25-26</t>
  </si>
  <si>
    <t>Кеторолак БВ раствор для внутривенного и внутримышечного введения, 30 мг/мл, 1 мл - ампула (10) - пачка картонная</t>
  </si>
  <si>
    <t>Вл.Общество с ограниченной ответственностью "Велфарм УК", Россия (7743143160); Вып.к.Перв.Уп.Втор.Уп.Пр.Общество с ограниченной ответственностью "Велфарм" (ООО "Велфарм"), Россия (7733691513);</t>
  </si>
  <si>
    <t>ЛП-№(004559)-(РГ-RU) 26.05.2026 25-7-4363713-изм</t>
  </si>
  <si>
    <t>Кеторолак раствор для внутривенного и внутримышечного введения, 30 мг/мл, 1 мл - ампулы (10) - пачка картонная</t>
  </si>
  <si>
    <t>ЛП-№(001499)-(РГ-RU) 26.05.2026 841/25-26</t>
  </si>
  <si>
    <t>Амоксициллин ЭКСПРЕСС таблетки диспергируемые, 250 мг, 10 шт. - упаковки ячейковые контурные (2) - пачки картонные</t>
  </si>
  <si>
    <t>Вл.Закрытое акционерное общество "Фармацевтическая фирма "ЛЕККО" (ЗАО "ЛЕККО"), Россия (3321005528); Перв.Уп.Втор.Уп.Пр.Закрытое акционерное общество "Фармацевтическая фирма "ЛЕККО" (ЗАО "ЛЕККО"), Россия (3321005528); Вып.к.Закрытое акционерное общество "Фармацевтическая фирма "ЛЕККО" (ЗАО "ЛЕККО"), Россия (3321005528);</t>
  </si>
  <si>
    <t>ЛП-№(008059)-(РГ-RU) 30.07.2025 25-7-4332786-изм</t>
  </si>
  <si>
    <t>Амоксициллин - АЛВИЛС таблетки диспергируемые, 250 мг, 20 шт. - банка (1) - пачка картонная</t>
  </si>
  <si>
    <t>Вл.ООО "АЛВИЛС", Россия (7722176486); Вып.к.Перв.Уп.Втор.Уп.Пр.Белорусско-голландское совместное предприятие общество с ограниченной ответственностью "Фармлэнд", Республика Беларусь (101431475);</t>
  </si>
  <si>
    <t>ЛП-№(008879)-(РГ-RU) 15.05.2025 635/20-25</t>
  </si>
  <si>
    <t>Амоксициллин Диспертаб® таблетки диспергируемые, 250 мг, 10 шт. - упаковки ячейковые контурные (2) - пачки картонные</t>
  </si>
  <si>
    <t>Вл.Акционерное общество "АВВА РУС" (АО "АВВА РУС"), Россия (4347024686); Вып.к.Перв.Уп.Втор.Уп.Пр.Акционерное общество "АВВА РУС" (АО "АВВА РУС"), Россия (4347024686);</t>
  </si>
  <si>
    <t>ЛП-№(002544)-(РГ-RU) 05.03.2026 294/25-26</t>
  </si>
  <si>
    <t>Хлоргексидин раствор для наружного применения [спиртовой], 0.5%, 100 мл - флаконы (1) - пачки картонные</t>
  </si>
  <si>
    <t>Вл.Общество с ограниченной ответственностью "Фарматория" (ООО "Фарматория"), Россия (7724339143); Вып.к.Перв.Уп.Втор.Уп.Пр.Общество с ограниченной ответственностью "Тульская фармацевтическая фабрика" (ООО Тульская фармацевтическая фабрика), Россия (7105028574);</t>
  </si>
  <si>
    <t>ЛП-№(012764)-(РГ-RU) 03.08.2026 25-7-4370121-изм</t>
  </si>
  <si>
    <t>Хлоргексидин раствор для наружного применения, 0.5%, 100 мл - флаконы (1) - пачки картонные</t>
  </si>
  <si>
    <t>Вл.Общество с ограниченной ответственностью "Женел РД" (ООО "Женел РД"), Россия; Вып.к.Перв.Уп.Втор.Уп.Пр.Открытое акционерное общество "Самарамедпром" (ОАО "Самарамедпром"), Россия;</t>
  </si>
  <si>
    <t>ЛП-№(007083)-(РГ-RU) 20.04.2026 590/25-26</t>
  </si>
  <si>
    <t>Вл.Общество с ограниченной ответственностью "Фарматория" (ООО "Фарматория"), Россия (7724339143); Вып.к.Перв.Уп.Втор.Уп.Пр.АО "Кемеровская фармацевтическая фабрика", Россия (4200000365);</t>
  </si>
  <si>
    <t>ЛП-№(012764)-(РГ-RU) 03.04.2026 25-7-4358568-изм</t>
  </si>
  <si>
    <t>Тизин® Классик спрей назальный дозированный, 0.1%, 15 мл - флаконы (1) - пачки картонные</t>
  </si>
  <si>
    <t>Вл.Общество с ограниченной ответственностью "ДжейТНЛ" (ООО "ДжейТНЛ"), Россия; Вып.к.Перв.Уп.Втор.Уп.Пр.Дельфарм Орлеан, Франция (FR 10878027671);</t>
  </si>
  <si>
    <t>ЛП-№(008135)-(РГ-RU) 02.06.2026 902/25-26</t>
  </si>
  <si>
    <t>РИНОКОНС спрей назальный, 0.1%, 15 мл - флаконы (1) - пачки картонные</t>
  </si>
  <si>
    <t>Вл.Общество с ограниченной ответственностью "КОНСУМЕД", Россия (622709397310); Вып.к.Перв.Уп.Втор.Уп.Пр.Общество с ограниченной ответственностью "ЮжФарм" (ООО "ЮжФарм"), Россия (6166063630);</t>
  </si>
  <si>
    <t>ЛП-№(003631)-(РГ-RU) 25.02.2026 25-7-4355235-изм</t>
  </si>
  <si>
    <t>МОРЕЛОР® КСИЛО спрей назальный, 0.1%, 15 мл - флаконы (1) - пачки картонные</t>
  </si>
  <si>
    <t>Вл.Вып.к.Перв.Уп.Втор.Уп.Пр.Общество с ограниченной ответственностью "ЮжФарм" (ООО "ЮжФарм"), Россия (6166063630);</t>
  </si>
  <si>
    <t>ЛП-№(001886)-(РГ-RU) 17.02.2026 25-7-4354347-ОПР-изм</t>
  </si>
  <si>
    <t>ПАНКРЕАТИН-БВ таблетки кишечнорастворимые, покрытые пленочной оболочкой, 3500 ЕД, 80 шт. - банка (1) - пачка картонная</t>
  </si>
  <si>
    <t>ЛП-№(007307)-(РГ-RU) 12.05.2026 25-7-4362829-изм</t>
  </si>
  <si>
    <t>ПАНКРЕАТИН ВЕЛФАРМ таблетки кишечнорастворимые, покрытые пленочной оболочкой, 3500 ЕД, 80 шт. - банка (1) - пачка картонная</t>
  </si>
  <si>
    <t>Вл.Общество с ограниченной ответственностью "ЭЛЗАФАРМ" (ООО "ЭЛЗАФАРМ"), Россия (7735190248); Вып.к.Перв.Уп.Втор.Уп.Пр.Общество с ограниченной ответственностью "Велфарм-М", Россия (7735167866);</t>
  </si>
  <si>
    <t>ЛП-№(005019)-(РГ-RU) 25.02.2026 25-7-4354906-ОС-изм</t>
  </si>
  <si>
    <t>ПАНКРЕАТИН ВЕЛФАРМ таблетки кишечнорастворимые, покрытые пленочной оболочкой, 3500 ЕД, 10 шт. - контурная ячейковая упаковка (8) - пачка картонная</t>
  </si>
  <si>
    <t>ЛП-№(005019)-(РГ-RU) 23.01.2026 27/25-26/ОС</t>
  </si>
  <si>
    <t>ТАБЛЕТКИ, ПОКРЫТЫЕ ПЛЕНОЧНОЙ ОБОЛОЧКОЙ, 500 мг</t>
  </si>
  <si>
    <t>ТАБЛЕТКИ, 250 мг</t>
  </si>
  <si>
    <t>РАСТВОР ДЛЯ ВНУТРИВЕННОГО И ВНУТРИВЫШЕЧНОГО ВВЕДЕНИЯ, 30мг/мл</t>
  </si>
  <si>
    <t>РАСТВОР ДЛЯ ВНУТРИВЕННОГО И ВНУТРИВЫШЕЧНОГО ВВЕДЕНИЯ, 5 мг/мл</t>
  </si>
  <si>
    <t>МАЗЬ ДЛЯ НАРУЖНОГО ПРИМЕНЕНИЯ, 5%</t>
  </si>
  <si>
    <t>ТАБЛЕТКИ, 25 мг</t>
  </si>
  <si>
    <t>ТАБЛЕТКИ, 30 мг</t>
  </si>
  <si>
    <t>ТАБЛЕТКИ ДИСПЕРГИРУЕМЫЕ, 250 мг</t>
  </si>
  <si>
    <t>РАСТВОР ДЛЯ НАРУЖНОГО ПРИМЕНЕНИЯ (СПИРТОВОЙ), 0.5 мг/мл</t>
  </si>
  <si>
    <t>СПРЕЙ НАЗАЛЬНЫЙ, 0,1%</t>
  </si>
  <si>
    <t>ТАБЛЕТКИ, ПОКРЫТЫЕ ПЛЕНОЧНОЙ ОБОЛОЧКОЙ, 3500 ЕД</t>
  </si>
  <si>
    <t>2651700144225000240</t>
  </si>
  <si>
    <t>КП Вх.№3709-с от 01.07.2026</t>
  </si>
  <si>
    <t>КП Вх.№3731-с от 02.07.2026</t>
  </si>
  <si>
    <t>2143507165826000058</t>
  </si>
  <si>
    <t>КП Вх.№3710-с от 01.07.2026</t>
  </si>
  <si>
    <t>2141100155626000083</t>
  </si>
  <si>
    <t>2272702594026000077</t>
  </si>
  <si>
    <t>2253300152325000209</t>
  </si>
  <si>
    <t>2750500095026000051</t>
  </si>
  <si>
    <t>2753400428319000479</t>
  </si>
  <si>
    <t>2272601107726000644</t>
  </si>
  <si>
    <t>2142200032125000024</t>
  </si>
  <si>
    <t>2254001589425000325</t>
  </si>
  <si>
    <t>ХЛОРГЕКСИДИН</t>
  </si>
  <si>
    <t>2272702594026000034</t>
  </si>
  <si>
    <t>2650107694025000298</t>
  </si>
  <si>
    <t>ЭТАМЗИЛАТ, ТАБЛЕТКИ 250 мг</t>
  </si>
  <si>
    <t>АЗИТРОМИЦИН, ТАБЛЕТКИ ПОКРЫТЫЕ ПЛЕНОЧНОЙ ОБОЛОЧКОЙ, 500 мг</t>
  </si>
  <si>
    <t>ПРЕДНИЗОЛОН, РАСТВОР ДЛЯ ВНУТРИВЕННОГО И ВНУТРИВЫШЕЧНОГО ВВЕДЕНИЯ, 30мг/мл</t>
  </si>
  <si>
    <t>КАПТОПРИЛ, ТАБЛЕТКИ 25 мг</t>
  </si>
  <si>
    <t>МЕТОКЛОПРАМИД, РАСТВОР ДЛЯ ВНУТРИВЕННОГО И ВНУТРИВЫШЕЧНОГО ВВЕДЕНИЯ, 5 мг/мл</t>
  </si>
  <si>
    <t>АЦИКЛОВИР, МАЗЬ ДЛЯ НАРУЖНОГО ПРИМЕНЕНИЯ, 5%</t>
  </si>
  <si>
    <t>АМБРОКСОЛ, ТАБЛЕТКИ, 30 мг</t>
  </si>
  <si>
    <t>КЕТОРОЛАК, РАСТВОР ДЛЯ ВНУТРИВЕННОГО И ВНУТРИВЫШЕЧНОГО ВВЕДЕНИЯ, 30мг/мл</t>
  </si>
  <si>
    <t>АМОКСИЦИЛЛИН, ТАБЛЕТКИ ДИСПЕРГИРУЕМЫЕ, 250 мг</t>
  </si>
  <si>
    <t>ХЛОРГЕКСИДИН, РАСТВОР ДЛЯ НАРУЖНОГО ПРИМЕНЕНИЯ (СПИРТОВОЙ), 0.5 мг/мл</t>
  </si>
  <si>
    <t>КСИЛОМЕТАЗОЛИН, СПРЕЙ НАЗАЛЬНЫЙ, 0,1%</t>
  </si>
  <si>
    <t>ПАНКРЕАТИН, ТАБЛЕТКИ, ПОКРЫТЫЕ ПЛЕНОЧНОЙ ОБОЛОЧКОЙ, 3500 ЕД</t>
  </si>
  <si>
    <t>ЦЕФОТАКСИМ, ПОРОШОКДЛЯ ПРИГОТОВЛЕНИЯ РАСТВОРА ДЛЯ ВНУТРИВЕННОГО И ВНУТРИМЫШЕЧНОГО ВВЕДЕНИЯ, 1 г</t>
  </si>
  <si>
    <t>ПОРОШОКДЛЯ ПРИГОТОВЛЕНИЯ РАСТВОРА ДЛЯ ВНУТРИВЕННОГО И ВНУТРИМЫШЕЧНОГО ВВЕДЕНИЯ, 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</si>
</sst>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_р_."/>
    <numFmt numFmtId="165" formatCode="0.000000"/>
    <numFmt numFmtId="166" formatCode="0.0000"/>
    <numFmt numFmtId="167" formatCode="#,##0.00000000000"/>
    <numFmt numFmtId="168" formatCode="#,##0.0000"/>
    <numFmt numFmtId="169" formatCode="0.0%"/>
  </numFmts>
  <fonts count="25" x14ac:knownFonts="1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7"/>
      <name val="Times New Roman"/>
      <family val="1"/>
      <charset val="204"/>
    </font>
    <font>
      <b/>
      <sz val="8"/>
      <color theme="0"/>
      <name val="Times New Roman"/>
      <family val="1"/>
      <charset val="204"/>
    </font>
    <font>
      <sz val="11"/>
      <name val="Calibri"/>
      <family val="2"/>
      <scheme val="minor"/>
    </font>
    <font>
      <sz val="8"/>
      <color theme="0"/>
      <name val="Times New Roman"/>
      <family val="1"/>
      <charset val="204"/>
    </font>
    <font>
      <b/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sz val="8"/>
      <name val="Times New Roman"/>
      <family val="1"/>
      <charset val="204"/>
    </font>
    <font>
      <sz val="11"/>
      <color theme="0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5">
    <xf numFmtId="0" fontId="0" fillId="0" borderId="0"/>
    <xf numFmtId="0" fontId="7" fillId="0" borderId="0">
      <alignment horizontal="center" wrapText="1"/>
    </xf>
    <xf numFmtId="0" fontId="7" fillId="0" borderId="5">
      <alignment horizontal="center" vertical="center" wrapText="1"/>
    </xf>
    <xf numFmtId="0" fontId="7" fillId="2" borderId="5">
      <alignment horizontal="center" vertical="center" wrapText="1"/>
    </xf>
    <xf numFmtId="0" fontId="7" fillId="0" borderId="5">
      <alignment horizontal="right" wrapText="1"/>
    </xf>
    <xf numFmtId="49" fontId="7" fillId="0" borderId="5">
      <alignment horizontal="left" wrapText="1"/>
    </xf>
    <xf numFmtId="165" fontId="7" fillId="0" borderId="5"/>
    <xf numFmtId="49" fontId="8" fillId="0" borderId="5">
      <alignment horizontal="right" wrapText="1"/>
    </xf>
    <xf numFmtId="49" fontId="8" fillId="0" borderId="5">
      <alignment wrapText="1"/>
    </xf>
    <xf numFmtId="165" fontId="8" fillId="0" borderId="5">
      <alignment horizontal="center"/>
    </xf>
    <xf numFmtId="2" fontId="8" fillId="0" borderId="5"/>
    <xf numFmtId="165" fontId="8" fillId="0" borderId="5"/>
    <xf numFmtId="0" fontId="8" fillId="0" borderId="5">
      <alignment horizontal="center"/>
    </xf>
    <xf numFmtId="49" fontId="8" fillId="0" borderId="5">
      <alignment horizontal="center" wrapText="1"/>
    </xf>
    <xf numFmtId="0" fontId="7" fillId="0" borderId="0">
      <alignment horizontal="left" wrapText="1"/>
    </xf>
    <xf numFmtId="0" fontId="8" fillId="0" borderId="0">
      <alignment horizontal="center" wrapText="1"/>
    </xf>
    <xf numFmtId="0" fontId="7" fillId="0" borderId="5"/>
    <xf numFmtId="0" fontId="7" fillId="0" borderId="5">
      <alignment horizontal="left" wrapText="1"/>
    </xf>
    <xf numFmtId="49" fontId="8" fillId="0" borderId="5"/>
    <xf numFmtId="49" fontId="8" fillId="0" borderId="5">
      <alignment horizontal="left" wrapText="1"/>
    </xf>
    <xf numFmtId="4" fontId="8" fillId="0" borderId="5">
      <alignment horizontal="left"/>
    </xf>
    <xf numFmtId="167" fontId="8" fillId="0" borderId="5">
      <alignment horizontal="left"/>
    </xf>
    <xf numFmtId="0" fontId="8" fillId="0" borderId="5">
      <alignment horizontal="left"/>
    </xf>
    <xf numFmtId="0" fontId="12" fillId="0" borderId="0" applyNumberFormat="0" applyFill="0" applyBorder="0" applyAlignment="0" applyProtection="0"/>
    <xf numFmtId="43" fontId="23" fillId="0" borderId="0" applyFont="0" applyFill="0" applyBorder="0" applyAlignment="0" applyProtection="0"/>
  </cellStyleXfs>
  <cellXfs count="1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  <xf numFmtId="0" fontId="11" fillId="0" borderId="1" xfId="3" applyNumberFormat="1" applyFont="1" applyFill="1" applyBorder="1" applyAlignment="1" applyProtection="1">
      <alignment horizontal="center" vertical="center" wrapText="1"/>
    </xf>
    <xf numFmtId="0" fontId="11" fillId="0" borderId="8" xfId="3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9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8" fillId="0" borderId="1" xfId="3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 applyAlignment="1">
      <alignment wrapText="1"/>
    </xf>
    <xf numFmtId="0" fontId="0" fillId="0" borderId="0" xfId="0" applyFill="1" applyBorder="1"/>
    <xf numFmtId="0" fontId="14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horizontal="center" vertical="center" shrinkToFit="1"/>
      <protection locked="0" hidden="1"/>
    </xf>
    <xf numFmtId="0" fontId="2" fillId="0" borderId="1" xfId="0" applyFont="1" applyFill="1" applyBorder="1" applyAlignment="1">
      <alignment horizontal="center" vertical="center"/>
    </xf>
    <xf numFmtId="0" fontId="16" fillId="0" borderId="0" xfId="0" applyFont="1" applyFill="1"/>
    <xf numFmtId="0" fontId="21" fillId="0" borderId="0" xfId="0" applyFont="1" applyFill="1"/>
    <xf numFmtId="0" fontId="1" fillId="0" borderId="0" xfId="0" applyFont="1" applyFill="1"/>
    <xf numFmtId="168" fontId="3" fillId="0" borderId="1" xfId="0" applyNumberFormat="1" applyFont="1" applyFill="1" applyBorder="1" applyAlignment="1" applyProtection="1">
      <alignment horizontal="center" vertical="center" shrinkToFit="1"/>
      <protection hidden="1"/>
    </xf>
    <xf numFmtId="168" fontId="3" fillId="0" borderId="1" xfId="0" applyNumberFormat="1" applyFont="1" applyFill="1" applyBorder="1" applyAlignment="1">
      <alignment horizontal="center" vertical="center" shrinkToFit="1"/>
    </xf>
    <xf numFmtId="4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4" fontId="4" fillId="0" borderId="1" xfId="0" applyNumberFormat="1" applyFont="1" applyFill="1" applyBorder="1" applyAlignment="1">
      <alignment horizontal="center" vertical="center" shrinkToFit="1"/>
    </xf>
    <xf numFmtId="4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 shrinkToFit="1"/>
    </xf>
    <xf numFmtId="4" fontId="0" fillId="0" borderId="0" xfId="0" applyNumberFormat="1" applyFill="1"/>
    <xf numFmtId="0" fontId="2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19" fillId="0" borderId="1" xfId="23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Alignment="1">
      <alignment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169" fontId="2" fillId="0" borderId="0" xfId="0" applyNumberFormat="1" applyFont="1" applyAlignment="1">
      <alignment horizontal="center"/>
    </xf>
    <xf numFmtId="0" fontId="22" fillId="0" borderId="0" xfId="0" applyFont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24" applyNumberFormat="1" applyFont="1" applyBorder="1" applyAlignment="1">
      <alignment horizontal="center" vertical="center"/>
    </xf>
    <xf numFmtId="49" fontId="24" fillId="0" borderId="1" xfId="23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14" fontId="1" fillId="0" borderId="0" xfId="0" applyNumberFormat="1" applyFont="1" applyFill="1" applyAlignment="1">
      <alignment horizontal="center"/>
    </xf>
    <xf numFmtId="0" fontId="0" fillId="0" borderId="10" xfId="0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top" wrapText="1"/>
    </xf>
    <xf numFmtId="164" fontId="4" fillId="0" borderId="3" xfId="0" applyNumberFormat="1" applyFont="1" applyFill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166" fontId="2" fillId="0" borderId="2" xfId="0" applyNumberFormat="1" applyFont="1" applyBorder="1" applyAlignment="1">
      <alignment horizontal="center" vertical="top" wrapText="1"/>
    </xf>
    <xf numFmtId="166" fontId="2" fillId="0" borderId="9" xfId="0" applyNumberFormat="1" applyFont="1" applyBorder="1" applyAlignment="1">
      <alignment horizontal="center" vertical="top" wrapText="1"/>
    </xf>
    <xf numFmtId="166" fontId="2" fillId="0" borderId="3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166" fontId="2" fillId="0" borderId="9" xfId="0" applyNumberFormat="1" applyFont="1" applyFill="1" applyBorder="1" applyAlignment="1">
      <alignment horizontal="center" vertical="center" wrapText="1"/>
    </xf>
    <xf numFmtId="166" fontId="2" fillId="0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</cellXfs>
  <cellStyles count="25">
    <cellStyle name="st120" xfId="17"/>
    <cellStyle name="xl100" xfId="21"/>
    <cellStyle name="xl101" xfId="14"/>
    <cellStyle name="xl102" xfId="22"/>
    <cellStyle name="xl106" xfId="8"/>
    <cellStyle name="xl108" xfId="11"/>
    <cellStyle name="xl111" xfId="7"/>
    <cellStyle name="xl114" xfId="9"/>
    <cellStyle name="xl116" xfId="5"/>
    <cellStyle name="xl121" xfId="4"/>
    <cellStyle name="xl122" xfId="10"/>
    <cellStyle name="xl123" xfId="6"/>
    <cellStyle name="xl124" xfId="12"/>
    <cellStyle name="xl125" xfId="13"/>
    <cellStyle name="xl27" xfId="19"/>
    <cellStyle name="xl42" xfId="1"/>
    <cellStyle name="xl83" xfId="2"/>
    <cellStyle name="xl93" xfId="15"/>
    <cellStyle name="xl95" xfId="3"/>
    <cellStyle name="xl96" xfId="16"/>
    <cellStyle name="xl97" xfId="18"/>
    <cellStyle name="xl99" xfId="20"/>
    <cellStyle name="Гиперссылка" xfId="23" builtinId="8"/>
    <cellStyle name="Обычный" xfId="0" builtinId="0"/>
    <cellStyle name="Финансовый" xfId="2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zakupki.gov.ru/epz/contract/contractCard/common-info.html?reestrNumber=2272601107726000644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zakupki.gov.ru/epz/contract/contractCard/common-info.html?reestrNumber=2141100155626000083" TargetMode="External"/><Relationship Id="rId7" Type="http://schemas.openxmlformats.org/officeDocument/2006/relationships/hyperlink" Target="https://zakupki.gov.ru/epz/contract/contractCard/common-info.html?reestrNumber=2753400428319000479" TargetMode="External"/><Relationship Id="rId12" Type="http://schemas.openxmlformats.org/officeDocument/2006/relationships/hyperlink" Target="https://zakupki.gov.ru/epz/contract/contractCard/common-info.html?reestrNumber=2650107694025000298" TargetMode="External"/><Relationship Id="rId2" Type="http://schemas.openxmlformats.org/officeDocument/2006/relationships/hyperlink" Target="https://zakupki.gov.ru/epz/contract/contractCard/common-info.html?reestrNumber=2143507165826000058" TargetMode="External"/><Relationship Id="rId1" Type="http://schemas.openxmlformats.org/officeDocument/2006/relationships/hyperlink" Target="https://zakupki.gov.ru/epz/contract/contractCard/common-info.html?reestrNumber=2651700144225000240" TargetMode="External"/><Relationship Id="rId6" Type="http://schemas.openxmlformats.org/officeDocument/2006/relationships/hyperlink" Target="https://zakupki.gov.ru/epz/contract/contractCard/common-info.html?reestrNumber=2750500095026000051" TargetMode="External"/><Relationship Id="rId11" Type="http://schemas.openxmlformats.org/officeDocument/2006/relationships/hyperlink" Target="https://zakupki.gov.ru/epz/contract/contractCard/common-info.html?reestrNumber=2272702594026000034" TargetMode="External"/><Relationship Id="rId5" Type="http://schemas.openxmlformats.org/officeDocument/2006/relationships/hyperlink" Target="https://zakupki.gov.ru/epz/contract/contractCard/common-info.html?reestrNumber=2253300152325000209" TargetMode="External"/><Relationship Id="rId10" Type="http://schemas.openxmlformats.org/officeDocument/2006/relationships/hyperlink" Target="https://zakupki.gov.ru/epz/contract/contractCard/common-info.html?reestrNumber=2254001589425000325" TargetMode="External"/><Relationship Id="rId4" Type="http://schemas.openxmlformats.org/officeDocument/2006/relationships/hyperlink" Target="https://zakupki.gov.ru/epz/contract/contractCard/common-info.html?reestrNumber=2272702594026000077" TargetMode="External"/><Relationship Id="rId9" Type="http://schemas.openxmlformats.org/officeDocument/2006/relationships/hyperlink" Target="https://zakupki.gov.ru/epz/contract/contractCard/common-info.html?reestrNumber=2142200032125000024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topLeftCell="A7" zoomScale="124" zoomScaleNormal="124" workbookViewId="0">
      <selection activeCell="P7" sqref="P7"/>
    </sheetView>
  </sheetViews>
  <sheetFormatPr defaultRowHeight="15" x14ac:dyDescent="0.25"/>
  <cols>
    <col min="1" max="1" width="2.140625" style="33" customWidth="1"/>
    <col min="2" max="2" width="19.85546875" style="13" customWidth="1"/>
    <col min="3" max="3" width="5.140625" style="13" customWidth="1"/>
    <col min="4" max="4" width="6.28515625" style="13" customWidth="1"/>
    <col min="5" max="5" width="9.85546875" style="13" customWidth="1"/>
    <col min="6" max="8" width="9.140625" style="13"/>
    <col min="9" max="9" width="10.28515625" style="13" customWidth="1"/>
    <col min="10" max="14" width="9.140625" style="13"/>
    <col min="15" max="15" width="10.28515625" style="13" bestFit="1" customWidth="1"/>
    <col min="16" max="16" width="29" style="13" customWidth="1"/>
    <col min="17" max="16384" width="9.140625" style="13"/>
  </cols>
  <sheetData>
    <row r="1" spans="1:15" ht="22.5" customHeight="1" x14ac:dyDescent="0.25">
      <c r="B1" s="76" t="s">
        <v>37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</row>
    <row r="2" spans="1:15" ht="36.75" customHeight="1" x14ac:dyDescent="0.25"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</row>
    <row r="3" spans="1:15" ht="63" x14ac:dyDescent="0.25">
      <c r="B3" s="78" t="s">
        <v>35</v>
      </c>
      <c r="C3" s="78" t="s">
        <v>5</v>
      </c>
      <c r="D3" s="78"/>
      <c r="E3" s="28" t="s">
        <v>38</v>
      </c>
      <c r="F3" s="28" t="s">
        <v>39</v>
      </c>
      <c r="G3" s="28" t="s">
        <v>40</v>
      </c>
      <c r="H3" s="28" t="s">
        <v>41</v>
      </c>
      <c r="I3" s="79" t="s">
        <v>42</v>
      </c>
      <c r="J3" s="83" t="s">
        <v>43</v>
      </c>
      <c r="K3" s="80" t="s">
        <v>44</v>
      </c>
      <c r="L3" s="80" t="s">
        <v>47</v>
      </c>
      <c r="M3" s="80" t="s">
        <v>48</v>
      </c>
      <c r="N3" s="80" t="s">
        <v>45</v>
      </c>
      <c r="O3" s="82"/>
    </row>
    <row r="4" spans="1:15" ht="21" customHeight="1" x14ac:dyDescent="0.25">
      <c r="B4" s="78"/>
      <c r="C4" s="28" t="s">
        <v>0</v>
      </c>
      <c r="D4" s="28" t="s">
        <v>1</v>
      </c>
      <c r="E4" s="28" t="s">
        <v>2</v>
      </c>
      <c r="F4" s="28" t="s">
        <v>2</v>
      </c>
      <c r="G4" s="28" t="s">
        <v>2</v>
      </c>
      <c r="H4" s="28" t="s">
        <v>2</v>
      </c>
      <c r="I4" s="79"/>
      <c r="J4" s="84"/>
      <c r="K4" s="80"/>
      <c r="L4" s="80"/>
      <c r="M4" s="80"/>
      <c r="N4" s="80"/>
      <c r="O4" s="82"/>
    </row>
    <row r="5" spans="1:15" ht="31.5" x14ac:dyDescent="0.25">
      <c r="A5" s="33">
        <v>1</v>
      </c>
      <c r="B5" s="23" t="s">
        <v>228</v>
      </c>
      <c r="C5" s="27" t="s">
        <v>58</v>
      </c>
      <c r="D5" s="29">
        <v>300</v>
      </c>
      <c r="E5" s="34">
        <v>73.709999999999994</v>
      </c>
      <c r="F5" s="34">
        <v>40.630000000000003</v>
      </c>
      <c r="G5" s="34" t="s">
        <v>46</v>
      </c>
      <c r="H5" s="34" t="s">
        <v>46</v>
      </c>
      <c r="I5" s="35">
        <f>MIN(E5,F5,G5,H5)</f>
        <v>40.630000000000003</v>
      </c>
      <c r="J5" s="36">
        <v>30</v>
      </c>
      <c r="K5" s="37">
        <v>10</v>
      </c>
      <c r="L5" s="36">
        <f>ROUND((I5+I5*J5/100),2)</f>
        <v>52.82</v>
      </c>
      <c r="M5" s="38">
        <f>ROUND((L5+L5*K5/100),2)</f>
        <v>58.1</v>
      </c>
      <c r="N5" s="36">
        <f>D5*M5</f>
        <v>17430</v>
      </c>
    </row>
    <row r="6" spans="1:15" ht="21" x14ac:dyDescent="0.25">
      <c r="A6" s="33">
        <v>2</v>
      </c>
      <c r="B6" s="23" t="s">
        <v>227</v>
      </c>
      <c r="C6" s="25" t="s">
        <v>58</v>
      </c>
      <c r="D6" s="29">
        <v>1000</v>
      </c>
      <c r="E6" s="34">
        <v>8.52</v>
      </c>
      <c r="F6" s="34">
        <v>6.1</v>
      </c>
      <c r="G6" s="34" t="s">
        <v>46</v>
      </c>
      <c r="H6" s="34" t="s">
        <v>46</v>
      </c>
      <c r="I6" s="35">
        <f t="shared" ref="I6:I17" si="0">MIN(E6,F6,G6,H6)</f>
        <v>6.1</v>
      </c>
      <c r="J6" s="36">
        <v>30</v>
      </c>
      <c r="K6" s="37">
        <v>10</v>
      </c>
      <c r="L6" s="36">
        <f t="shared" ref="L6:L17" si="1">ROUND((I6+I6*J6/100),2)</f>
        <v>7.93</v>
      </c>
      <c r="M6" s="38">
        <f t="shared" ref="M6:M17" si="2">ROUND((L6+L6*K6/100),2)</f>
        <v>8.7200000000000006</v>
      </c>
      <c r="N6" s="36">
        <f t="shared" ref="N6:N17" si="3">D6*M6</f>
        <v>8720</v>
      </c>
    </row>
    <row r="7" spans="1:15" ht="73.5" x14ac:dyDescent="0.25">
      <c r="A7" s="33">
        <v>3</v>
      </c>
      <c r="B7" s="23" t="s">
        <v>239</v>
      </c>
      <c r="C7" s="25" t="s">
        <v>59</v>
      </c>
      <c r="D7" s="29">
        <v>200</v>
      </c>
      <c r="E7" s="34">
        <v>32.44</v>
      </c>
      <c r="F7" s="34">
        <v>29.8</v>
      </c>
      <c r="G7" s="34" t="s">
        <v>46</v>
      </c>
      <c r="H7" s="34" t="s">
        <v>46</v>
      </c>
      <c r="I7" s="35">
        <f t="shared" si="0"/>
        <v>29.8</v>
      </c>
      <c r="J7" s="36">
        <v>30</v>
      </c>
      <c r="K7" s="37">
        <v>10</v>
      </c>
      <c r="L7" s="36">
        <f t="shared" si="1"/>
        <v>38.74</v>
      </c>
      <c r="M7" s="38">
        <f t="shared" si="2"/>
        <v>42.61</v>
      </c>
      <c r="N7" s="36">
        <f t="shared" si="3"/>
        <v>8522</v>
      </c>
    </row>
    <row r="8" spans="1:15" ht="42" x14ac:dyDescent="0.25">
      <c r="A8" s="33">
        <v>4</v>
      </c>
      <c r="B8" s="23" t="s">
        <v>229</v>
      </c>
      <c r="C8" s="27" t="s">
        <v>53</v>
      </c>
      <c r="D8" s="29">
        <v>300</v>
      </c>
      <c r="E8" s="34">
        <v>14.96</v>
      </c>
      <c r="F8" s="34">
        <v>12.164999999999999</v>
      </c>
      <c r="G8" s="34"/>
      <c r="H8" s="34" t="s">
        <v>46</v>
      </c>
      <c r="I8" s="35">
        <f t="shared" si="0"/>
        <v>12.164999999999999</v>
      </c>
      <c r="J8" s="36">
        <v>30</v>
      </c>
      <c r="K8" s="37">
        <v>10</v>
      </c>
      <c r="L8" s="36">
        <f t="shared" si="1"/>
        <v>15.81</v>
      </c>
      <c r="M8" s="38">
        <f t="shared" si="2"/>
        <v>17.39</v>
      </c>
      <c r="N8" s="36">
        <f t="shared" si="3"/>
        <v>5217</v>
      </c>
      <c r="O8" s="22"/>
    </row>
    <row r="9" spans="1:15" ht="40.5" customHeight="1" x14ac:dyDescent="0.25">
      <c r="A9" s="33">
        <v>5</v>
      </c>
      <c r="B9" s="23" t="s">
        <v>230</v>
      </c>
      <c r="C9" s="25" t="s">
        <v>58</v>
      </c>
      <c r="D9" s="29">
        <v>1000</v>
      </c>
      <c r="E9" s="34">
        <v>6.61</v>
      </c>
      <c r="F9" s="34">
        <v>4.2945000000000002</v>
      </c>
      <c r="G9" s="34" t="s">
        <v>46</v>
      </c>
      <c r="H9" s="34" t="s">
        <v>46</v>
      </c>
      <c r="I9" s="35">
        <f t="shared" si="0"/>
        <v>4.2945000000000002</v>
      </c>
      <c r="J9" s="36">
        <v>30</v>
      </c>
      <c r="K9" s="37">
        <v>10</v>
      </c>
      <c r="L9" s="36">
        <f t="shared" si="1"/>
        <v>5.58</v>
      </c>
      <c r="M9" s="38">
        <f t="shared" si="2"/>
        <v>6.14</v>
      </c>
      <c r="N9" s="36">
        <f t="shared" si="3"/>
        <v>6140</v>
      </c>
      <c r="O9" s="22"/>
    </row>
    <row r="10" spans="1:15" ht="52.5" x14ac:dyDescent="0.25">
      <c r="A10" s="33">
        <v>6</v>
      </c>
      <c r="B10" s="23" t="s">
        <v>231</v>
      </c>
      <c r="C10" s="43" t="s">
        <v>53</v>
      </c>
      <c r="D10" s="29">
        <v>250</v>
      </c>
      <c r="E10" s="34">
        <v>15.03</v>
      </c>
      <c r="F10" s="34">
        <v>12.54</v>
      </c>
      <c r="G10" s="34" t="s">
        <v>46</v>
      </c>
      <c r="H10" s="34" t="s">
        <v>46</v>
      </c>
      <c r="I10" s="35">
        <f t="shared" si="0"/>
        <v>12.54</v>
      </c>
      <c r="J10" s="36">
        <v>30</v>
      </c>
      <c r="K10" s="37">
        <v>10</v>
      </c>
      <c r="L10" s="36">
        <f t="shared" si="1"/>
        <v>16.3</v>
      </c>
      <c r="M10" s="38">
        <f t="shared" si="2"/>
        <v>17.93</v>
      </c>
      <c r="N10" s="36">
        <f t="shared" si="3"/>
        <v>4482.5</v>
      </c>
      <c r="O10" s="22"/>
    </row>
    <row r="11" spans="1:15" ht="31.5" x14ac:dyDescent="0.25">
      <c r="A11" s="33">
        <v>7</v>
      </c>
      <c r="B11" s="23" t="s">
        <v>232</v>
      </c>
      <c r="C11" s="68" t="s">
        <v>59</v>
      </c>
      <c r="D11" s="29">
        <v>300</v>
      </c>
      <c r="E11" s="34">
        <v>7.56</v>
      </c>
      <c r="F11" s="34">
        <v>3.3290000000000002</v>
      </c>
      <c r="G11" s="34" t="s">
        <v>46</v>
      </c>
      <c r="H11" s="34" t="s">
        <v>46</v>
      </c>
      <c r="I11" s="35">
        <f t="shared" si="0"/>
        <v>3.3290000000000002</v>
      </c>
      <c r="J11" s="36">
        <v>30</v>
      </c>
      <c r="K11" s="37">
        <v>10</v>
      </c>
      <c r="L11" s="36">
        <f t="shared" si="1"/>
        <v>4.33</v>
      </c>
      <c r="M11" s="38">
        <f t="shared" si="2"/>
        <v>4.76</v>
      </c>
      <c r="N11" s="36">
        <f t="shared" si="3"/>
        <v>1428</v>
      </c>
      <c r="O11" s="22"/>
    </row>
    <row r="12" spans="1:15" ht="21" x14ac:dyDescent="0.25">
      <c r="A12" s="33">
        <v>8</v>
      </c>
      <c r="B12" s="23" t="s">
        <v>233</v>
      </c>
      <c r="C12" s="68" t="s">
        <v>58</v>
      </c>
      <c r="D12" s="29">
        <v>4000</v>
      </c>
      <c r="E12" s="34">
        <v>2.19</v>
      </c>
      <c r="F12" s="34">
        <v>1.32</v>
      </c>
      <c r="G12" s="34" t="s">
        <v>46</v>
      </c>
      <c r="H12" s="34" t="s">
        <v>46</v>
      </c>
      <c r="I12" s="35">
        <f t="shared" si="0"/>
        <v>1.32</v>
      </c>
      <c r="J12" s="36">
        <v>30</v>
      </c>
      <c r="K12" s="37">
        <v>10</v>
      </c>
      <c r="L12" s="36">
        <f t="shared" si="1"/>
        <v>1.72</v>
      </c>
      <c r="M12" s="38">
        <f t="shared" si="2"/>
        <v>1.89</v>
      </c>
      <c r="N12" s="36">
        <f t="shared" si="3"/>
        <v>7560</v>
      </c>
      <c r="O12" s="22"/>
    </row>
    <row r="13" spans="1:15" ht="42" x14ac:dyDescent="0.25">
      <c r="A13" s="33">
        <v>9</v>
      </c>
      <c r="B13" s="23" t="s">
        <v>234</v>
      </c>
      <c r="C13" s="68" t="s">
        <v>53</v>
      </c>
      <c r="D13" s="29">
        <v>200</v>
      </c>
      <c r="E13" s="34">
        <v>10.48</v>
      </c>
      <c r="F13" s="34">
        <v>9.1259999999999994</v>
      </c>
      <c r="G13" s="34" t="s">
        <v>46</v>
      </c>
      <c r="H13" s="34" t="s">
        <v>46</v>
      </c>
      <c r="I13" s="35">
        <f t="shared" si="0"/>
        <v>9.1259999999999994</v>
      </c>
      <c r="J13" s="36">
        <v>30</v>
      </c>
      <c r="K13" s="37">
        <v>10</v>
      </c>
      <c r="L13" s="36">
        <f t="shared" si="1"/>
        <v>11.86</v>
      </c>
      <c r="M13" s="38">
        <f t="shared" si="2"/>
        <v>13.05</v>
      </c>
      <c r="N13" s="36">
        <f t="shared" si="3"/>
        <v>2610</v>
      </c>
      <c r="O13" s="22"/>
    </row>
    <row r="14" spans="1:15" ht="31.5" x14ac:dyDescent="0.25">
      <c r="A14" s="33">
        <v>10</v>
      </c>
      <c r="B14" s="23" t="s">
        <v>235</v>
      </c>
      <c r="C14" s="68" t="s">
        <v>58</v>
      </c>
      <c r="D14" s="29">
        <v>1000</v>
      </c>
      <c r="E14" s="34">
        <v>12.8</v>
      </c>
      <c r="F14" s="34">
        <v>9.2460000000000004</v>
      </c>
      <c r="G14" s="34" t="s">
        <v>46</v>
      </c>
      <c r="H14" s="34" t="s">
        <v>46</v>
      </c>
      <c r="I14" s="35">
        <f t="shared" si="0"/>
        <v>9.2460000000000004</v>
      </c>
      <c r="J14" s="36">
        <v>30</v>
      </c>
      <c r="K14" s="37">
        <v>10</v>
      </c>
      <c r="L14" s="36">
        <f t="shared" si="1"/>
        <v>12.02</v>
      </c>
      <c r="M14" s="38">
        <f t="shared" si="2"/>
        <v>13.22</v>
      </c>
      <c r="N14" s="36">
        <f t="shared" si="3"/>
        <v>13220</v>
      </c>
      <c r="O14" s="22"/>
    </row>
    <row r="15" spans="1:15" ht="42" x14ac:dyDescent="0.25">
      <c r="A15" s="33">
        <v>11</v>
      </c>
      <c r="B15" s="23" t="s">
        <v>236</v>
      </c>
      <c r="C15" s="68" t="s">
        <v>53</v>
      </c>
      <c r="D15" s="29">
        <v>6000</v>
      </c>
      <c r="E15" s="34">
        <v>0.47</v>
      </c>
      <c r="F15" s="34">
        <v>0.22339999999999999</v>
      </c>
      <c r="G15" s="34" t="s">
        <v>46</v>
      </c>
      <c r="H15" s="34" t="s">
        <v>46</v>
      </c>
      <c r="I15" s="35">
        <f t="shared" si="0"/>
        <v>0.22339999999999999</v>
      </c>
      <c r="J15" s="36">
        <v>30</v>
      </c>
      <c r="K15" s="37">
        <v>10</v>
      </c>
      <c r="L15" s="36">
        <f t="shared" si="1"/>
        <v>0.28999999999999998</v>
      </c>
      <c r="M15" s="38">
        <f t="shared" si="2"/>
        <v>0.32</v>
      </c>
      <c r="N15" s="36">
        <f t="shared" si="3"/>
        <v>1920</v>
      </c>
      <c r="O15" s="22"/>
    </row>
    <row r="16" spans="1:15" ht="22.5" x14ac:dyDescent="0.25">
      <c r="A16" s="33">
        <v>12</v>
      </c>
      <c r="B16" s="23" t="s">
        <v>237</v>
      </c>
      <c r="C16" s="68" t="s">
        <v>53</v>
      </c>
      <c r="D16" s="29">
        <v>2250</v>
      </c>
      <c r="E16" s="34">
        <v>8.24</v>
      </c>
      <c r="F16" s="34">
        <v>8.91</v>
      </c>
      <c r="G16" s="34" t="s">
        <v>46</v>
      </c>
      <c r="H16" s="34" t="s">
        <v>46</v>
      </c>
      <c r="I16" s="35">
        <f t="shared" si="0"/>
        <v>8.24</v>
      </c>
      <c r="J16" s="36">
        <v>30</v>
      </c>
      <c r="K16" s="37">
        <v>10</v>
      </c>
      <c r="L16" s="36">
        <f t="shared" si="1"/>
        <v>10.71</v>
      </c>
      <c r="M16" s="38">
        <f t="shared" si="2"/>
        <v>11.78</v>
      </c>
      <c r="N16" s="36">
        <f t="shared" si="3"/>
        <v>26505</v>
      </c>
      <c r="O16" s="22"/>
    </row>
    <row r="17" spans="1:16" ht="31.5" x14ac:dyDescent="0.25">
      <c r="A17" s="33">
        <v>13</v>
      </c>
      <c r="B17" s="23" t="s">
        <v>238</v>
      </c>
      <c r="C17" s="25" t="s">
        <v>58</v>
      </c>
      <c r="D17" s="29">
        <v>4800</v>
      </c>
      <c r="E17" s="34">
        <v>4.09</v>
      </c>
      <c r="F17" s="34">
        <v>2.5815000000000001</v>
      </c>
      <c r="G17" s="34" t="s">
        <v>46</v>
      </c>
      <c r="H17" s="34" t="s">
        <v>46</v>
      </c>
      <c r="I17" s="35">
        <f t="shared" si="0"/>
        <v>2.5815000000000001</v>
      </c>
      <c r="J17" s="36">
        <v>30</v>
      </c>
      <c r="K17" s="37">
        <v>10</v>
      </c>
      <c r="L17" s="36">
        <f t="shared" si="1"/>
        <v>3.36</v>
      </c>
      <c r="M17" s="38">
        <f t="shared" si="2"/>
        <v>3.7</v>
      </c>
      <c r="N17" s="36">
        <f t="shared" si="3"/>
        <v>17760</v>
      </c>
      <c r="O17" s="22"/>
    </row>
    <row r="18" spans="1:16" x14ac:dyDescent="0.25">
      <c r="B18" s="30" t="s">
        <v>3</v>
      </c>
      <c r="C18" s="30"/>
      <c r="D18" s="30"/>
      <c r="E18" s="39"/>
      <c r="F18" s="39"/>
      <c r="G18" s="39"/>
      <c r="H18" s="39"/>
      <c r="I18" s="26"/>
      <c r="J18" s="26"/>
      <c r="K18" s="40"/>
      <c r="L18" s="26"/>
      <c r="M18" s="26"/>
      <c r="N18" s="26">
        <f>SUM(N5:N17)</f>
        <v>121514.5</v>
      </c>
      <c r="P18" s="41"/>
    </row>
    <row r="21" spans="1:16" x14ac:dyDescent="0.25">
      <c r="B21" s="2" t="s">
        <v>4</v>
      </c>
      <c r="C21" s="81">
        <v>46240</v>
      </c>
      <c r="D21" s="81"/>
    </row>
    <row r="22" spans="1:16" x14ac:dyDescent="0.25">
      <c r="B22" s="31"/>
      <c r="C22" s="31"/>
      <c r="D22" s="31"/>
      <c r="E22" s="31"/>
      <c r="F22" s="31"/>
    </row>
    <row r="23" spans="1:16" x14ac:dyDescent="0.25">
      <c r="B23" s="32"/>
      <c r="C23" s="32"/>
      <c r="D23" s="32"/>
      <c r="E23" s="32"/>
      <c r="F23" s="32"/>
    </row>
    <row r="24" spans="1:16" ht="15" customHeight="1" x14ac:dyDescent="0.25">
      <c r="B24" s="17" t="s">
        <v>54</v>
      </c>
      <c r="C24" s="17" t="s">
        <v>55</v>
      </c>
      <c r="D24" s="17" t="s">
        <v>57</v>
      </c>
      <c r="E24" s="18" t="s">
        <v>53</v>
      </c>
      <c r="F24" s="32"/>
    </row>
    <row r="25" spans="1:16" x14ac:dyDescent="0.25">
      <c r="B25" s="32"/>
      <c r="C25" s="32"/>
      <c r="D25" s="32"/>
      <c r="E25" s="32"/>
      <c r="F25" s="32"/>
    </row>
    <row r="26" spans="1:16" x14ac:dyDescent="0.25">
      <c r="B26" s="31"/>
      <c r="C26" s="31"/>
      <c r="D26" s="31"/>
      <c r="E26" s="31"/>
      <c r="F26" s="31"/>
    </row>
    <row r="27" spans="1:16" x14ac:dyDescent="0.25">
      <c r="B27" s="31"/>
      <c r="C27" s="31"/>
      <c r="D27" s="31"/>
      <c r="E27" s="31"/>
      <c r="F27" s="31"/>
    </row>
  </sheetData>
  <mergeCells count="11">
    <mergeCell ref="C21:D21"/>
    <mergeCell ref="O3:O4"/>
    <mergeCell ref="N3:N4"/>
    <mergeCell ref="J3:J4"/>
    <mergeCell ref="M3:M4"/>
    <mergeCell ref="B1:N2"/>
    <mergeCell ref="B3:B4"/>
    <mergeCell ref="C3:D3"/>
    <mergeCell ref="I3:I4"/>
    <mergeCell ref="K3:K4"/>
    <mergeCell ref="L3:L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zoomScale="124" zoomScaleNormal="124" workbookViewId="0">
      <selection activeCell="E16" sqref="E16:E19"/>
    </sheetView>
  </sheetViews>
  <sheetFormatPr defaultRowHeight="15" x14ac:dyDescent="0.25"/>
  <cols>
    <col min="1" max="1" width="3.5703125" style="9" customWidth="1"/>
    <col min="2" max="2" width="15" style="9" customWidth="1"/>
    <col min="3" max="3" width="14.7109375" style="9" customWidth="1"/>
    <col min="4" max="4" width="22.140625" style="21" customWidth="1"/>
    <col min="5" max="5" width="9.28515625" style="9" bestFit="1" customWidth="1"/>
    <col min="6" max="6" width="10.7109375" style="9" customWidth="1"/>
    <col min="7" max="7" width="10.42578125" style="9" customWidth="1"/>
    <col min="8" max="8" width="11.140625" style="9" customWidth="1"/>
    <col min="9" max="9" width="9.28515625" style="9" customWidth="1"/>
    <col min="10" max="10" width="13.5703125" style="9" customWidth="1"/>
    <col min="11" max="11" width="10.85546875" style="9" customWidth="1"/>
    <col min="12" max="12" width="22.140625" style="10" customWidth="1"/>
    <col min="13" max="16384" width="9.140625" style="9"/>
  </cols>
  <sheetData>
    <row r="1" spans="1:14" ht="44.25" customHeight="1" x14ac:dyDescent="0.25">
      <c r="A1" s="92" t="s">
        <v>33</v>
      </c>
      <c r="B1" s="92"/>
      <c r="C1" s="92"/>
      <c r="D1" s="92"/>
      <c r="E1" s="92"/>
      <c r="F1" s="92"/>
      <c r="G1" s="92"/>
      <c r="H1" s="92"/>
      <c r="I1" s="92"/>
      <c r="J1" s="92"/>
      <c r="K1" s="92"/>
    </row>
    <row r="2" spans="1:14" ht="46.5" customHeight="1" x14ac:dyDescent="0.25">
      <c r="A2" s="93" t="s">
        <v>50</v>
      </c>
      <c r="B2" s="93"/>
      <c r="C2" s="93"/>
      <c r="D2" s="93"/>
      <c r="E2" s="93"/>
      <c r="F2" s="93"/>
      <c r="G2" s="93"/>
      <c r="H2" s="93"/>
      <c r="I2" s="93"/>
      <c r="J2" s="93"/>
      <c r="K2" s="93"/>
      <c r="M2" s="10"/>
    </row>
    <row r="3" spans="1:14" ht="73.5" x14ac:dyDescent="0.25">
      <c r="A3" s="11" t="s">
        <v>26</v>
      </c>
      <c r="B3" s="11" t="s">
        <v>15</v>
      </c>
      <c r="C3" s="12" t="s">
        <v>52</v>
      </c>
      <c r="D3" s="20" t="s">
        <v>49</v>
      </c>
      <c r="E3" s="11" t="s">
        <v>27</v>
      </c>
      <c r="F3" s="11" t="s">
        <v>28</v>
      </c>
      <c r="G3" s="11" t="s">
        <v>29</v>
      </c>
      <c r="H3" s="11" t="s">
        <v>30</v>
      </c>
      <c r="I3" s="11" t="s">
        <v>31</v>
      </c>
      <c r="J3" s="11" t="s">
        <v>32</v>
      </c>
      <c r="K3" s="11" t="s">
        <v>34</v>
      </c>
      <c r="M3" s="10"/>
    </row>
    <row r="4" spans="1:14" ht="30" customHeight="1" x14ac:dyDescent="0.25">
      <c r="A4" s="94">
        <v>1</v>
      </c>
      <c r="B4" s="86" t="s">
        <v>64</v>
      </c>
      <c r="C4" s="86" t="s">
        <v>200</v>
      </c>
      <c r="D4" s="46" t="s">
        <v>211</v>
      </c>
      <c r="E4" s="89" t="s">
        <v>58</v>
      </c>
      <c r="F4" s="47">
        <v>20443.5</v>
      </c>
      <c r="G4" s="25">
        <v>1050</v>
      </c>
      <c r="H4" s="48">
        <f>F4/G4</f>
        <v>19.47</v>
      </c>
      <c r="I4" s="25">
        <v>10</v>
      </c>
      <c r="J4" s="48">
        <f>ROUND(H4-(H4*0.1),4)</f>
        <v>17.523</v>
      </c>
      <c r="K4" s="85">
        <f>ROUND(AVERAGE(J4,J5,J6,J7),2)</f>
        <v>73.709999999999994</v>
      </c>
      <c r="M4" s="10"/>
    </row>
    <row r="5" spans="1:14" ht="15" customHeight="1" x14ac:dyDescent="0.25">
      <c r="A5" s="94"/>
      <c r="B5" s="87"/>
      <c r="C5" s="87"/>
      <c r="D5" s="46" t="s">
        <v>215</v>
      </c>
      <c r="E5" s="90"/>
      <c r="F5" s="47"/>
      <c r="G5" s="25"/>
      <c r="H5" s="48"/>
      <c r="I5" s="25">
        <v>10</v>
      </c>
      <c r="J5" s="48">
        <v>38.996600000000001</v>
      </c>
      <c r="K5" s="85"/>
      <c r="M5" s="10"/>
    </row>
    <row r="6" spans="1:14" ht="15" customHeight="1" x14ac:dyDescent="0.25">
      <c r="A6" s="94"/>
      <c r="B6" s="87"/>
      <c r="C6" s="87"/>
      <c r="D6" s="46" t="s">
        <v>212</v>
      </c>
      <c r="E6" s="90"/>
      <c r="F6" s="47"/>
      <c r="G6" s="25"/>
      <c r="H6" s="48"/>
      <c r="I6" s="25">
        <v>10</v>
      </c>
      <c r="J6" s="48">
        <v>101.65</v>
      </c>
      <c r="K6" s="85"/>
      <c r="M6" s="10"/>
    </row>
    <row r="7" spans="1:14" ht="15" customHeight="1" x14ac:dyDescent="0.25">
      <c r="A7" s="94"/>
      <c r="B7" s="87"/>
      <c r="C7" s="88"/>
      <c r="D7" s="46" t="s">
        <v>213</v>
      </c>
      <c r="E7" s="91"/>
      <c r="F7" s="47"/>
      <c r="G7" s="25"/>
      <c r="H7" s="48"/>
      <c r="I7" s="25">
        <v>10</v>
      </c>
      <c r="J7" s="48">
        <v>136.66659999999999</v>
      </c>
      <c r="K7" s="85"/>
      <c r="M7" s="10"/>
    </row>
    <row r="8" spans="1:14" ht="15" customHeight="1" x14ac:dyDescent="0.25">
      <c r="A8" s="94">
        <v>2</v>
      </c>
      <c r="B8" s="86" t="s">
        <v>66</v>
      </c>
      <c r="C8" s="86" t="s">
        <v>201</v>
      </c>
      <c r="D8" s="46" t="s">
        <v>214</v>
      </c>
      <c r="E8" s="89" t="s">
        <v>58</v>
      </c>
      <c r="F8" s="47">
        <v>1744</v>
      </c>
      <c r="G8" s="25">
        <v>200</v>
      </c>
      <c r="H8" s="48">
        <f>F8/G8</f>
        <v>8.7200000000000006</v>
      </c>
      <c r="I8" s="25">
        <v>10</v>
      </c>
      <c r="J8" s="48">
        <f>ROUND(H8-(H8*0.1),4)</f>
        <v>7.8479999999999999</v>
      </c>
      <c r="K8" s="85">
        <f t="shared" ref="K8" si="0">ROUND(AVERAGE(J8,J9,J10,J11),2)</f>
        <v>8.52</v>
      </c>
      <c r="M8" s="10"/>
    </row>
    <row r="9" spans="1:14" ht="15" customHeight="1" x14ac:dyDescent="0.25">
      <c r="A9" s="94"/>
      <c r="B9" s="87"/>
      <c r="C9" s="87"/>
      <c r="D9" s="46" t="s">
        <v>215</v>
      </c>
      <c r="E9" s="90"/>
      <c r="F9" s="47"/>
      <c r="G9" s="25"/>
      <c r="H9" s="48"/>
      <c r="I9" s="25">
        <v>10</v>
      </c>
      <c r="J9" s="48">
        <v>8.2383000000000006</v>
      </c>
      <c r="K9" s="85"/>
      <c r="M9" s="10"/>
    </row>
    <row r="10" spans="1:14" ht="15" customHeight="1" x14ac:dyDescent="0.25">
      <c r="A10" s="94"/>
      <c r="B10" s="87"/>
      <c r="C10" s="87"/>
      <c r="D10" s="46" t="s">
        <v>212</v>
      </c>
      <c r="E10" s="90"/>
      <c r="F10" s="47"/>
      <c r="G10" s="25"/>
      <c r="H10" s="48"/>
      <c r="I10" s="25">
        <v>10</v>
      </c>
      <c r="J10" s="48">
        <v>8.2546999999999997</v>
      </c>
      <c r="K10" s="85"/>
      <c r="M10" s="10"/>
    </row>
    <row r="11" spans="1:14" ht="14.25" customHeight="1" x14ac:dyDescent="0.25">
      <c r="A11" s="94"/>
      <c r="B11" s="87"/>
      <c r="C11" s="87"/>
      <c r="D11" s="46" t="s">
        <v>213</v>
      </c>
      <c r="E11" s="91"/>
      <c r="F11" s="47"/>
      <c r="G11" s="25"/>
      <c r="H11" s="48"/>
      <c r="I11" s="25">
        <v>10</v>
      </c>
      <c r="J11" s="48">
        <v>9.75</v>
      </c>
      <c r="K11" s="85"/>
      <c r="M11" s="10"/>
    </row>
    <row r="12" spans="1:14" ht="15" customHeight="1" x14ac:dyDescent="0.25">
      <c r="A12" s="94">
        <v>3</v>
      </c>
      <c r="B12" s="86" t="s">
        <v>68</v>
      </c>
      <c r="C12" s="86" t="s">
        <v>240</v>
      </c>
      <c r="D12" s="46" t="s">
        <v>216</v>
      </c>
      <c r="E12" s="89" t="s">
        <v>59</v>
      </c>
      <c r="F12" s="47">
        <v>200900</v>
      </c>
      <c r="G12" s="50">
        <v>4100000</v>
      </c>
      <c r="H12" s="48">
        <f>F12/G12</f>
        <v>4.9000000000000002E-2</v>
      </c>
      <c r="I12" s="25">
        <v>10</v>
      </c>
      <c r="J12" s="48">
        <f>ROUND(H12-(H12*0.1),4)</f>
        <v>4.41E-2</v>
      </c>
      <c r="K12" s="85">
        <f t="shared" ref="K12" si="1">ROUND(AVERAGE(J12,J13,J14,J15),2)</f>
        <v>32.44</v>
      </c>
      <c r="M12" s="10"/>
      <c r="N12" s="49"/>
    </row>
    <row r="13" spans="1:14" ht="15" customHeight="1" x14ac:dyDescent="0.25">
      <c r="A13" s="94"/>
      <c r="B13" s="87"/>
      <c r="C13" s="87"/>
      <c r="D13" s="46" t="s">
        <v>215</v>
      </c>
      <c r="E13" s="90"/>
      <c r="F13" s="47"/>
      <c r="G13" s="25"/>
      <c r="H13" s="48"/>
      <c r="I13" s="25">
        <v>10</v>
      </c>
      <c r="J13" s="48">
        <v>38.33</v>
      </c>
      <c r="K13" s="85"/>
      <c r="M13" s="10"/>
    </row>
    <row r="14" spans="1:14" ht="15" customHeight="1" x14ac:dyDescent="0.25">
      <c r="A14" s="94"/>
      <c r="B14" s="87"/>
      <c r="C14" s="87"/>
      <c r="D14" s="46" t="s">
        <v>212</v>
      </c>
      <c r="E14" s="90"/>
      <c r="F14" s="47"/>
      <c r="G14" s="25"/>
      <c r="H14" s="48"/>
      <c r="I14" s="25">
        <v>10</v>
      </c>
      <c r="J14" s="48">
        <v>47.19</v>
      </c>
      <c r="K14" s="85"/>
      <c r="M14" s="10"/>
    </row>
    <row r="15" spans="1:14" ht="37.5" customHeight="1" x14ac:dyDescent="0.25">
      <c r="A15" s="94"/>
      <c r="B15" s="87"/>
      <c r="C15" s="87"/>
      <c r="D15" s="46" t="s">
        <v>213</v>
      </c>
      <c r="E15" s="91"/>
      <c r="F15" s="47"/>
      <c r="G15" s="25"/>
      <c r="H15" s="48"/>
      <c r="I15" s="25">
        <v>10</v>
      </c>
      <c r="J15" s="48">
        <v>44.2</v>
      </c>
      <c r="K15" s="85"/>
      <c r="M15" s="10"/>
    </row>
    <row r="16" spans="1:14" ht="15" customHeight="1" x14ac:dyDescent="0.25">
      <c r="A16" s="94">
        <v>4</v>
      </c>
      <c r="B16" s="86" t="s">
        <v>72</v>
      </c>
      <c r="C16" s="86" t="s">
        <v>202</v>
      </c>
      <c r="D16" s="46" t="s">
        <v>217</v>
      </c>
      <c r="E16" s="89" t="s">
        <v>53</v>
      </c>
      <c r="F16" s="47">
        <v>5796</v>
      </c>
      <c r="G16" s="25">
        <v>400</v>
      </c>
      <c r="H16" s="48">
        <f>F16/G16</f>
        <v>14.49</v>
      </c>
      <c r="I16" s="25">
        <v>10</v>
      </c>
      <c r="J16" s="48">
        <f>ROUND(H16-(H16*0.1),4)</f>
        <v>13.041</v>
      </c>
      <c r="K16" s="85">
        <f t="shared" ref="K16" si="2">ROUND(AVERAGE(J16,J17,J18,J19),2)</f>
        <v>14.96</v>
      </c>
      <c r="M16" s="10"/>
    </row>
    <row r="17" spans="1:11" ht="15" customHeight="1" x14ac:dyDescent="0.25">
      <c r="A17" s="94"/>
      <c r="B17" s="87"/>
      <c r="C17" s="87"/>
      <c r="D17" s="46" t="s">
        <v>215</v>
      </c>
      <c r="E17" s="90"/>
      <c r="F17" s="47"/>
      <c r="G17" s="25"/>
      <c r="H17" s="48"/>
      <c r="I17" s="25">
        <v>10</v>
      </c>
      <c r="J17" s="48">
        <v>14.756</v>
      </c>
      <c r="K17" s="85"/>
    </row>
    <row r="18" spans="1:11" ht="15" customHeight="1" x14ac:dyDescent="0.25">
      <c r="A18" s="94"/>
      <c r="B18" s="87"/>
      <c r="C18" s="87"/>
      <c r="D18" s="46" t="s">
        <v>212</v>
      </c>
      <c r="E18" s="90"/>
      <c r="F18" s="47"/>
      <c r="G18" s="25"/>
      <c r="H18" s="48"/>
      <c r="I18" s="25">
        <v>10</v>
      </c>
      <c r="J18" s="48">
        <v>14.757</v>
      </c>
      <c r="K18" s="85"/>
    </row>
    <row r="19" spans="1:11" ht="16.5" customHeight="1" x14ac:dyDescent="0.25">
      <c r="A19" s="94"/>
      <c r="B19" s="87"/>
      <c r="C19" s="87"/>
      <c r="D19" s="46" t="s">
        <v>213</v>
      </c>
      <c r="E19" s="91"/>
      <c r="F19" s="47"/>
      <c r="G19" s="25"/>
      <c r="H19" s="48"/>
      <c r="I19" s="25">
        <v>10</v>
      </c>
      <c r="J19" s="48">
        <v>17.3</v>
      </c>
      <c r="K19" s="85"/>
    </row>
    <row r="20" spans="1:11" ht="15" customHeight="1" x14ac:dyDescent="0.25">
      <c r="A20" s="94">
        <v>5</v>
      </c>
      <c r="B20" s="86" t="s">
        <v>71</v>
      </c>
      <c r="C20" s="86" t="s">
        <v>205</v>
      </c>
      <c r="D20" s="46" t="s">
        <v>218</v>
      </c>
      <c r="E20" s="89" t="s">
        <v>58</v>
      </c>
      <c r="F20" s="47">
        <v>34950.61</v>
      </c>
      <c r="G20" s="25">
        <v>6000</v>
      </c>
      <c r="H20" s="48">
        <f>F20/G20</f>
        <v>5.8251016666666668</v>
      </c>
      <c r="I20" s="25">
        <v>10</v>
      </c>
      <c r="J20" s="48">
        <f>ROUND(H20-(H20*0.1),4)</f>
        <v>5.2426000000000004</v>
      </c>
      <c r="K20" s="85">
        <f t="shared" ref="K20" si="3">ROUND(AVERAGE(J20,J21,J22,J23),2)</f>
        <v>6.61</v>
      </c>
    </row>
    <row r="21" spans="1:11" ht="17.25" customHeight="1" x14ac:dyDescent="0.25">
      <c r="A21" s="94"/>
      <c r="B21" s="87"/>
      <c r="C21" s="87"/>
      <c r="D21" s="46" t="s">
        <v>215</v>
      </c>
      <c r="E21" s="90"/>
      <c r="F21" s="47"/>
      <c r="G21" s="25"/>
      <c r="H21" s="48"/>
      <c r="I21" s="25">
        <v>10</v>
      </c>
      <c r="J21" s="48">
        <v>7.1</v>
      </c>
      <c r="K21" s="85"/>
    </row>
    <row r="22" spans="1:11" ht="17.25" customHeight="1" x14ac:dyDescent="0.25">
      <c r="A22" s="94"/>
      <c r="B22" s="87"/>
      <c r="C22" s="87"/>
      <c r="D22" s="46" t="s">
        <v>212</v>
      </c>
      <c r="E22" s="90"/>
      <c r="F22" s="47"/>
      <c r="G22" s="25"/>
      <c r="H22" s="48"/>
      <c r="I22" s="25">
        <v>10</v>
      </c>
      <c r="J22" s="48">
        <v>7.101</v>
      </c>
      <c r="K22" s="85"/>
    </row>
    <row r="23" spans="1:11" ht="17.25" customHeight="1" x14ac:dyDescent="0.25">
      <c r="A23" s="94"/>
      <c r="B23" s="88"/>
      <c r="C23" s="88"/>
      <c r="D23" s="46" t="s">
        <v>213</v>
      </c>
      <c r="E23" s="91"/>
      <c r="F23" s="47"/>
      <c r="G23" s="25"/>
      <c r="H23" s="48"/>
      <c r="I23" s="25">
        <v>10</v>
      </c>
      <c r="J23" s="48">
        <v>7</v>
      </c>
      <c r="K23" s="85"/>
    </row>
    <row r="24" spans="1:11" ht="17.25" customHeight="1" x14ac:dyDescent="0.25">
      <c r="A24" s="86">
        <v>6</v>
      </c>
      <c r="B24" s="86" t="s">
        <v>77</v>
      </c>
      <c r="C24" s="86" t="s">
        <v>203</v>
      </c>
      <c r="D24" s="46" t="s">
        <v>219</v>
      </c>
      <c r="E24" s="89" t="s">
        <v>53</v>
      </c>
      <c r="F24" s="47">
        <v>10625</v>
      </c>
      <c r="G24" s="50">
        <v>2500</v>
      </c>
      <c r="H24" s="48">
        <f>F24/G24</f>
        <v>4.25</v>
      </c>
      <c r="I24" s="25">
        <v>10</v>
      </c>
      <c r="J24" s="48">
        <f>ROUND(H24-(H24*0.1),4)</f>
        <v>3.8250000000000002</v>
      </c>
      <c r="K24" s="85">
        <f t="shared" ref="K24" si="4">ROUND(AVERAGE(J24,J25,J26,J27),2)</f>
        <v>15.03</v>
      </c>
    </row>
    <row r="25" spans="1:11" ht="17.25" customHeight="1" x14ac:dyDescent="0.25">
      <c r="A25" s="87"/>
      <c r="B25" s="87"/>
      <c r="C25" s="87"/>
      <c r="D25" s="46" t="s">
        <v>215</v>
      </c>
      <c r="E25" s="90"/>
      <c r="F25" s="47"/>
      <c r="G25" s="25"/>
      <c r="H25" s="48"/>
      <c r="I25" s="25">
        <v>10</v>
      </c>
      <c r="J25" s="48">
        <v>18.59</v>
      </c>
      <c r="K25" s="85"/>
    </row>
    <row r="26" spans="1:11" ht="17.25" customHeight="1" x14ac:dyDescent="0.25">
      <c r="A26" s="87"/>
      <c r="B26" s="87"/>
      <c r="C26" s="87"/>
      <c r="D26" s="46" t="s">
        <v>212</v>
      </c>
      <c r="E26" s="90"/>
      <c r="F26" s="47"/>
      <c r="G26" s="25"/>
      <c r="H26" s="48"/>
      <c r="I26" s="25">
        <v>10</v>
      </c>
      <c r="J26" s="48">
        <v>18.591000000000001</v>
      </c>
      <c r="K26" s="85"/>
    </row>
    <row r="27" spans="1:11" ht="17.25" customHeight="1" x14ac:dyDescent="0.25">
      <c r="A27" s="88"/>
      <c r="B27" s="88"/>
      <c r="C27" s="88"/>
      <c r="D27" s="46" t="s">
        <v>213</v>
      </c>
      <c r="E27" s="91"/>
      <c r="F27" s="47"/>
      <c r="G27" s="25"/>
      <c r="H27" s="48"/>
      <c r="I27" s="25">
        <v>10</v>
      </c>
      <c r="J27" s="48">
        <v>19.100000000000001</v>
      </c>
      <c r="K27" s="85"/>
    </row>
    <row r="28" spans="1:11" ht="17.25" customHeight="1" x14ac:dyDescent="0.25">
      <c r="A28" s="86">
        <v>7</v>
      </c>
      <c r="B28" s="86" t="s">
        <v>60</v>
      </c>
      <c r="C28" s="86" t="s">
        <v>204</v>
      </c>
      <c r="D28" s="46" t="s">
        <v>220</v>
      </c>
      <c r="E28" s="89" t="s">
        <v>59</v>
      </c>
      <c r="F28" s="47">
        <v>1099</v>
      </c>
      <c r="G28" s="25">
        <v>70</v>
      </c>
      <c r="H28" s="48">
        <f>F28/G28</f>
        <v>15.7</v>
      </c>
      <c r="I28" s="25">
        <v>10</v>
      </c>
      <c r="J28" s="48">
        <f>ROUND(H28-(H28*0.1),4)</f>
        <v>14.13</v>
      </c>
      <c r="K28" s="85">
        <f t="shared" ref="K28" si="5">ROUND(AVERAGE(J28,J29,J30,J31),2)</f>
        <v>7.56</v>
      </c>
    </row>
    <row r="29" spans="1:11" ht="17.25" customHeight="1" x14ac:dyDescent="0.25">
      <c r="A29" s="87"/>
      <c r="B29" s="87"/>
      <c r="C29" s="87"/>
      <c r="D29" s="46" t="s">
        <v>215</v>
      </c>
      <c r="E29" s="90"/>
      <c r="F29" s="47"/>
      <c r="G29" s="25"/>
      <c r="H29" s="48"/>
      <c r="I29" s="25">
        <v>10</v>
      </c>
      <c r="J29" s="48">
        <v>6.4950000000000001</v>
      </c>
      <c r="K29" s="85"/>
    </row>
    <row r="30" spans="1:11" ht="17.25" customHeight="1" x14ac:dyDescent="0.25">
      <c r="A30" s="87"/>
      <c r="B30" s="87"/>
      <c r="C30" s="87"/>
      <c r="D30" s="46" t="s">
        <v>212</v>
      </c>
      <c r="E30" s="90"/>
      <c r="F30" s="47"/>
      <c r="G30" s="25"/>
      <c r="H30" s="48"/>
      <c r="I30" s="25">
        <v>10</v>
      </c>
      <c r="J30" s="48">
        <v>6.5</v>
      </c>
      <c r="K30" s="85"/>
    </row>
    <row r="31" spans="1:11" ht="17.25" customHeight="1" x14ac:dyDescent="0.25">
      <c r="A31" s="88"/>
      <c r="B31" s="88"/>
      <c r="C31" s="88"/>
      <c r="D31" s="46" t="s">
        <v>213</v>
      </c>
      <c r="E31" s="91"/>
      <c r="F31" s="47"/>
      <c r="G31" s="25"/>
      <c r="H31" s="48"/>
      <c r="I31" s="25">
        <v>10</v>
      </c>
      <c r="J31" s="48">
        <v>3.1</v>
      </c>
      <c r="K31" s="85"/>
    </row>
    <row r="32" spans="1:11" ht="17.25" customHeight="1" x14ac:dyDescent="0.25">
      <c r="A32" s="86">
        <v>8</v>
      </c>
      <c r="B32" s="86" t="s">
        <v>81</v>
      </c>
      <c r="C32" s="86" t="s">
        <v>206</v>
      </c>
      <c r="D32" s="46" t="s">
        <v>221</v>
      </c>
      <c r="E32" s="89" t="s">
        <v>58</v>
      </c>
      <c r="F32" s="47">
        <v>57376</v>
      </c>
      <c r="G32" s="50">
        <v>44000</v>
      </c>
      <c r="H32" s="48">
        <f>F32/G32</f>
        <v>1.304</v>
      </c>
      <c r="I32" s="25">
        <v>10</v>
      </c>
      <c r="J32" s="48">
        <f>ROUND(H32-(H32*0.1),4)</f>
        <v>1.1736</v>
      </c>
      <c r="K32" s="85">
        <f t="shared" ref="K32" si="6">ROUND(AVERAGE(J32,J33,J34,J35),2)</f>
        <v>2.19</v>
      </c>
    </row>
    <row r="33" spans="1:11" ht="17.25" customHeight="1" x14ac:dyDescent="0.25">
      <c r="A33" s="87"/>
      <c r="B33" s="87"/>
      <c r="C33" s="87"/>
      <c r="D33" s="46" t="s">
        <v>215</v>
      </c>
      <c r="E33" s="90"/>
      <c r="F33" s="47"/>
      <c r="G33" s="25"/>
      <c r="H33" s="48"/>
      <c r="I33" s="25"/>
      <c r="J33" s="48">
        <v>1.7424999999999999</v>
      </c>
      <c r="K33" s="85"/>
    </row>
    <row r="34" spans="1:11" ht="17.25" customHeight="1" x14ac:dyDescent="0.25">
      <c r="A34" s="87"/>
      <c r="B34" s="87"/>
      <c r="C34" s="87"/>
      <c r="D34" s="46" t="s">
        <v>212</v>
      </c>
      <c r="E34" s="90"/>
      <c r="F34" s="47"/>
      <c r="G34" s="25"/>
      <c r="H34" s="48"/>
      <c r="I34" s="25"/>
      <c r="J34" s="48">
        <v>3.8239999999999998</v>
      </c>
      <c r="K34" s="85"/>
    </row>
    <row r="35" spans="1:11" ht="17.25" customHeight="1" x14ac:dyDescent="0.25">
      <c r="A35" s="88"/>
      <c r="B35" s="88"/>
      <c r="C35" s="88"/>
      <c r="D35" s="46" t="s">
        <v>213</v>
      </c>
      <c r="E35" s="91"/>
      <c r="F35" s="47"/>
      <c r="G35" s="25"/>
      <c r="H35" s="48"/>
      <c r="I35" s="25"/>
      <c r="J35" s="48">
        <v>2</v>
      </c>
      <c r="K35" s="85"/>
    </row>
    <row r="36" spans="1:11" ht="17.25" customHeight="1" x14ac:dyDescent="0.25">
      <c r="A36" s="86">
        <v>9</v>
      </c>
      <c r="B36" s="86" t="s">
        <v>83</v>
      </c>
      <c r="C36" s="86" t="s">
        <v>202</v>
      </c>
      <c r="D36" s="75" t="s">
        <v>222</v>
      </c>
      <c r="E36" s="89" t="s">
        <v>53</v>
      </c>
      <c r="F36" s="47">
        <v>28110</v>
      </c>
      <c r="G36" s="50">
        <v>3000</v>
      </c>
      <c r="H36" s="48">
        <f>F36/G36</f>
        <v>9.3699999999999992</v>
      </c>
      <c r="I36" s="25">
        <v>10</v>
      </c>
      <c r="J36" s="48">
        <f>ROUND(H36-(H36*0.1),4)</f>
        <v>8.4329999999999998</v>
      </c>
      <c r="K36" s="85">
        <f t="shared" ref="K36" si="7">ROUND(AVERAGE(J36,J37,J38,J39),2)</f>
        <v>10.48</v>
      </c>
    </row>
    <row r="37" spans="1:11" ht="17.25" customHeight="1" x14ac:dyDescent="0.25">
      <c r="A37" s="87"/>
      <c r="B37" s="87"/>
      <c r="C37" s="87"/>
      <c r="D37" s="46" t="s">
        <v>215</v>
      </c>
      <c r="E37" s="90"/>
      <c r="F37" s="47"/>
      <c r="G37" s="25"/>
      <c r="H37" s="48"/>
      <c r="I37" s="25"/>
      <c r="J37" s="48">
        <v>9.0909999999999993</v>
      </c>
      <c r="K37" s="85"/>
    </row>
    <row r="38" spans="1:11" ht="17.25" customHeight="1" x14ac:dyDescent="0.25">
      <c r="A38" s="87"/>
      <c r="B38" s="87"/>
      <c r="C38" s="87"/>
      <c r="D38" s="46" t="s">
        <v>212</v>
      </c>
      <c r="E38" s="90"/>
      <c r="F38" s="47"/>
      <c r="G38" s="25"/>
      <c r="H38" s="48"/>
      <c r="I38" s="25"/>
      <c r="J38" s="48">
        <v>16.38</v>
      </c>
      <c r="K38" s="85"/>
    </row>
    <row r="39" spans="1:11" ht="17.25" customHeight="1" x14ac:dyDescent="0.25">
      <c r="A39" s="88"/>
      <c r="B39" s="88"/>
      <c r="C39" s="88"/>
      <c r="D39" s="46" t="s">
        <v>213</v>
      </c>
      <c r="E39" s="91"/>
      <c r="F39" s="47"/>
      <c r="G39" s="25"/>
      <c r="H39" s="48"/>
      <c r="I39" s="25"/>
      <c r="J39" s="48">
        <v>8</v>
      </c>
      <c r="K39" s="85"/>
    </row>
    <row r="40" spans="1:11" ht="17.25" customHeight="1" x14ac:dyDescent="0.25">
      <c r="A40" s="86">
        <v>10</v>
      </c>
      <c r="B40" s="86" t="s">
        <v>84</v>
      </c>
      <c r="C40" s="86" t="s">
        <v>207</v>
      </c>
      <c r="D40" s="75" t="s">
        <v>223</v>
      </c>
      <c r="E40" s="89" t="s">
        <v>58</v>
      </c>
      <c r="F40" s="47">
        <v>73224</v>
      </c>
      <c r="G40" s="50">
        <v>6000</v>
      </c>
      <c r="H40" s="48">
        <f>F40/G40</f>
        <v>12.204000000000001</v>
      </c>
      <c r="I40" s="25">
        <v>10</v>
      </c>
      <c r="J40" s="48">
        <f>ROUND(H40-(H40*0.1),4)</f>
        <v>10.983599999999999</v>
      </c>
      <c r="K40" s="85">
        <f t="shared" ref="K40" si="8">ROUND(AVERAGE(J40,J41,J42,J43),2)</f>
        <v>12.8</v>
      </c>
    </row>
    <row r="41" spans="1:11" ht="17.25" customHeight="1" x14ac:dyDescent="0.25">
      <c r="A41" s="87"/>
      <c r="B41" s="87"/>
      <c r="C41" s="87"/>
      <c r="D41" s="46" t="s">
        <v>215</v>
      </c>
      <c r="E41" s="90"/>
      <c r="F41" s="47"/>
      <c r="G41" s="25"/>
      <c r="H41" s="48"/>
      <c r="I41" s="25"/>
      <c r="J41" s="48">
        <v>12.718999999999999</v>
      </c>
      <c r="K41" s="85"/>
    </row>
    <row r="42" spans="1:11" ht="17.25" customHeight="1" x14ac:dyDescent="0.25">
      <c r="A42" s="87"/>
      <c r="B42" s="87"/>
      <c r="C42" s="87"/>
      <c r="D42" s="46" t="s">
        <v>212</v>
      </c>
      <c r="E42" s="90"/>
      <c r="F42" s="47"/>
      <c r="G42" s="25"/>
      <c r="H42" s="48"/>
      <c r="I42" s="25"/>
      <c r="J42" s="48">
        <v>16.206</v>
      </c>
      <c r="K42" s="85"/>
    </row>
    <row r="43" spans="1:11" ht="17.25" customHeight="1" x14ac:dyDescent="0.25">
      <c r="A43" s="88"/>
      <c r="B43" s="88"/>
      <c r="C43" s="88"/>
      <c r="D43" s="46" t="s">
        <v>213</v>
      </c>
      <c r="E43" s="91"/>
      <c r="F43" s="47"/>
      <c r="G43" s="25"/>
      <c r="H43" s="48"/>
      <c r="I43" s="25"/>
      <c r="J43" s="48">
        <v>11.275</v>
      </c>
      <c r="K43" s="85"/>
    </row>
    <row r="44" spans="1:11" ht="17.25" customHeight="1" x14ac:dyDescent="0.25">
      <c r="A44" s="86">
        <v>11</v>
      </c>
      <c r="B44" s="86" t="s">
        <v>224</v>
      </c>
      <c r="C44" s="86" t="s">
        <v>208</v>
      </c>
      <c r="D44" s="75" t="s">
        <v>225</v>
      </c>
      <c r="E44" s="89" t="s">
        <v>53</v>
      </c>
      <c r="F44" s="47">
        <v>2475</v>
      </c>
      <c r="G44" s="50">
        <v>9000</v>
      </c>
      <c r="H44" s="48">
        <f>F44/G44</f>
        <v>0.27500000000000002</v>
      </c>
      <c r="I44" s="25">
        <v>10</v>
      </c>
      <c r="J44" s="48">
        <f>ROUND(H44-(H44*0.1),4)</f>
        <v>0.2475</v>
      </c>
      <c r="K44" s="85">
        <f t="shared" ref="K44" si="9">ROUND(AVERAGE(J44,J45,J46,J47),2)</f>
        <v>0.47</v>
      </c>
    </row>
    <row r="45" spans="1:11" ht="17.25" customHeight="1" x14ac:dyDescent="0.25">
      <c r="A45" s="87"/>
      <c r="B45" s="87"/>
      <c r="C45" s="87"/>
      <c r="D45" s="46" t="s">
        <v>215</v>
      </c>
      <c r="E45" s="90"/>
      <c r="F45" s="47"/>
      <c r="G45" s="25"/>
      <c r="H45" s="48"/>
      <c r="I45" s="25"/>
      <c r="J45" s="48">
        <v>0.69930000000000003</v>
      </c>
      <c r="K45" s="85"/>
    </row>
    <row r="46" spans="1:11" ht="17.25" customHeight="1" x14ac:dyDescent="0.25">
      <c r="A46" s="87"/>
      <c r="B46" s="87"/>
      <c r="C46" s="87"/>
      <c r="D46" s="46" t="s">
        <v>212</v>
      </c>
      <c r="E46" s="90"/>
      <c r="F46" s="47"/>
      <c r="G46" s="25"/>
      <c r="H46" s="48"/>
      <c r="I46" s="25"/>
      <c r="J46" s="48">
        <v>0.69930000000000003</v>
      </c>
      <c r="K46" s="85"/>
    </row>
    <row r="47" spans="1:11" ht="17.25" customHeight="1" x14ac:dyDescent="0.25">
      <c r="A47" s="88"/>
      <c r="B47" s="88"/>
      <c r="C47" s="88"/>
      <c r="D47" s="46" t="s">
        <v>213</v>
      </c>
      <c r="E47" s="91"/>
      <c r="F47" s="47"/>
      <c r="G47" s="25"/>
      <c r="H47" s="48"/>
      <c r="I47" s="25"/>
      <c r="J47" s="48">
        <v>0.215</v>
      </c>
      <c r="K47" s="85"/>
    </row>
    <row r="48" spans="1:11" ht="15" customHeight="1" x14ac:dyDescent="0.25">
      <c r="A48" s="94">
        <v>12</v>
      </c>
      <c r="B48" s="86" t="s">
        <v>61</v>
      </c>
      <c r="C48" s="86" t="s">
        <v>209</v>
      </c>
      <c r="D48" s="75"/>
      <c r="E48" s="89" t="s">
        <v>53</v>
      </c>
      <c r="F48" s="47">
        <v>34198.26</v>
      </c>
      <c r="G48" s="50">
        <v>5010</v>
      </c>
      <c r="H48" s="48">
        <f>F48/G48</f>
        <v>6.8260000000000005</v>
      </c>
      <c r="I48" s="25">
        <v>10</v>
      </c>
      <c r="J48" s="48">
        <f>ROUND(H48-(H48*0.1),4)</f>
        <v>6.1433999999999997</v>
      </c>
      <c r="K48" s="85">
        <f t="shared" ref="K48" si="10">ROUND(AVERAGE(J48,J49,J50,J51),2)</f>
        <v>8.24</v>
      </c>
    </row>
    <row r="49" spans="1:11" ht="15" customHeight="1" x14ac:dyDescent="0.25">
      <c r="A49" s="94"/>
      <c r="B49" s="87"/>
      <c r="C49" s="87"/>
      <c r="D49" s="46" t="s">
        <v>215</v>
      </c>
      <c r="E49" s="90"/>
      <c r="F49" s="47"/>
      <c r="G49" s="25"/>
      <c r="H49" s="48"/>
      <c r="I49" s="25">
        <v>10</v>
      </c>
      <c r="J49" s="48">
        <v>8.2926000000000002</v>
      </c>
      <c r="K49" s="85"/>
    </row>
    <row r="50" spans="1:11" ht="15" customHeight="1" x14ac:dyDescent="0.25">
      <c r="A50" s="94"/>
      <c r="B50" s="87"/>
      <c r="C50" s="87"/>
      <c r="D50" s="46" t="s">
        <v>212</v>
      </c>
      <c r="E50" s="90"/>
      <c r="F50" s="47"/>
      <c r="G50" s="25"/>
      <c r="H50" s="48"/>
      <c r="I50" s="25">
        <v>10</v>
      </c>
      <c r="J50" s="48">
        <v>9.0380000000000003</v>
      </c>
      <c r="K50" s="85"/>
    </row>
    <row r="51" spans="1:11" ht="16.5" customHeight="1" x14ac:dyDescent="0.25">
      <c r="A51" s="94"/>
      <c r="B51" s="87"/>
      <c r="C51" s="87"/>
      <c r="D51" s="46" t="s">
        <v>213</v>
      </c>
      <c r="E51" s="91"/>
      <c r="F51" s="47"/>
      <c r="G51" s="25"/>
      <c r="H51" s="48"/>
      <c r="I51" s="25">
        <v>10</v>
      </c>
      <c r="J51" s="48">
        <v>9.4865999999999993</v>
      </c>
      <c r="K51" s="85"/>
    </row>
    <row r="52" spans="1:11" ht="15" customHeight="1" x14ac:dyDescent="0.25">
      <c r="A52" s="94">
        <v>13</v>
      </c>
      <c r="B52" s="86" t="s">
        <v>87</v>
      </c>
      <c r="C52" s="86" t="s">
        <v>210</v>
      </c>
      <c r="D52" s="75" t="s">
        <v>226</v>
      </c>
      <c r="E52" s="89" t="s">
        <v>58</v>
      </c>
      <c r="F52" s="47">
        <v>19492</v>
      </c>
      <c r="G52" s="50">
        <v>4400</v>
      </c>
      <c r="H52" s="48">
        <f>F52/G52</f>
        <v>4.43</v>
      </c>
      <c r="I52" s="25">
        <v>10</v>
      </c>
      <c r="J52" s="48">
        <f>ROUND(H52-(H52*0.1),4)</f>
        <v>3.9870000000000001</v>
      </c>
      <c r="K52" s="85">
        <f t="shared" ref="K52" si="11">ROUND(AVERAGE(J52,J53,J54,J55),2)</f>
        <v>4.09</v>
      </c>
    </row>
    <row r="53" spans="1:11" ht="15" customHeight="1" x14ac:dyDescent="0.25">
      <c r="A53" s="94"/>
      <c r="B53" s="87"/>
      <c r="C53" s="87"/>
      <c r="D53" s="46" t="s">
        <v>215</v>
      </c>
      <c r="E53" s="90"/>
      <c r="F53" s="47"/>
      <c r="G53" s="25"/>
      <c r="H53" s="48"/>
      <c r="I53" s="25">
        <v>10</v>
      </c>
      <c r="J53" s="48">
        <v>3.9624999999999999</v>
      </c>
      <c r="K53" s="85"/>
    </row>
    <row r="54" spans="1:11" ht="15" customHeight="1" x14ac:dyDescent="0.25">
      <c r="A54" s="94"/>
      <c r="B54" s="87"/>
      <c r="C54" s="87"/>
      <c r="D54" s="46" t="s">
        <v>212</v>
      </c>
      <c r="E54" s="90"/>
      <c r="F54" s="47"/>
      <c r="G54" s="25"/>
      <c r="H54" s="48"/>
      <c r="I54" s="25">
        <v>10</v>
      </c>
      <c r="J54" s="48">
        <v>4.0034999999999998</v>
      </c>
      <c r="K54" s="85"/>
    </row>
    <row r="55" spans="1:11" ht="16.5" customHeight="1" x14ac:dyDescent="0.25">
      <c r="A55" s="94"/>
      <c r="B55" s="88"/>
      <c r="C55" s="88"/>
      <c r="D55" s="46" t="s">
        <v>213</v>
      </c>
      <c r="E55" s="91"/>
      <c r="F55" s="47"/>
      <c r="G55" s="25"/>
      <c r="H55" s="48"/>
      <c r="I55" s="25">
        <v>10</v>
      </c>
      <c r="J55" s="48">
        <v>4.4000000000000004</v>
      </c>
      <c r="K55" s="85"/>
    </row>
  </sheetData>
  <mergeCells count="67">
    <mergeCell ref="A44:A47"/>
    <mergeCell ref="B44:B47"/>
    <mergeCell ref="C44:C47"/>
    <mergeCell ref="E44:E47"/>
    <mergeCell ref="K44:K47"/>
    <mergeCell ref="A40:A43"/>
    <mergeCell ref="B40:B43"/>
    <mergeCell ref="C40:C43"/>
    <mergeCell ref="E40:E43"/>
    <mergeCell ref="K40:K43"/>
    <mergeCell ref="A32:A35"/>
    <mergeCell ref="B32:B35"/>
    <mergeCell ref="C32:C35"/>
    <mergeCell ref="E32:E35"/>
    <mergeCell ref="K32:K35"/>
    <mergeCell ref="A36:A39"/>
    <mergeCell ref="B36:B39"/>
    <mergeCell ref="C36:C39"/>
    <mergeCell ref="E36:E39"/>
    <mergeCell ref="K36:K39"/>
    <mergeCell ref="K28:K31"/>
    <mergeCell ref="A28:A31"/>
    <mergeCell ref="B28:B31"/>
    <mergeCell ref="C28:C31"/>
    <mergeCell ref="E28:E31"/>
    <mergeCell ref="A24:A27"/>
    <mergeCell ref="B24:B27"/>
    <mergeCell ref="C24:C27"/>
    <mergeCell ref="E24:E27"/>
    <mergeCell ref="K24:K27"/>
    <mergeCell ref="A48:A51"/>
    <mergeCell ref="B48:B51"/>
    <mergeCell ref="K48:K51"/>
    <mergeCell ref="C48:C51"/>
    <mergeCell ref="A52:A55"/>
    <mergeCell ref="B52:B55"/>
    <mergeCell ref="C52:C55"/>
    <mergeCell ref="K52:K55"/>
    <mergeCell ref="E48:E51"/>
    <mergeCell ref="E52:E55"/>
    <mergeCell ref="A1:K1"/>
    <mergeCell ref="A2:K2"/>
    <mergeCell ref="A16:A19"/>
    <mergeCell ref="B16:B19"/>
    <mergeCell ref="B20:B23"/>
    <mergeCell ref="A20:A23"/>
    <mergeCell ref="K16:K19"/>
    <mergeCell ref="K20:K23"/>
    <mergeCell ref="A4:A7"/>
    <mergeCell ref="B4:B7"/>
    <mergeCell ref="K4:K7"/>
    <mergeCell ref="A8:A11"/>
    <mergeCell ref="B8:B11"/>
    <mergeCell ref="K8:K11"/>
    <mergeCell ref="A12:A15"/>
    <mergeCell ref="B12:B15"/>
    <mergeCell ref="K12:K15"/>
    <mergeCell ref="C12:C15"/>
    <mergeCell ref="C16:C19"/>
    <mergeCell ref="C20:C23"/>
    <mergeCell ref="C4:C7"/>
    <mergeCell ref="C8:C11"/>
    <mergeCell ref="E4:E7"/>
    <mergeCell ref="E8:E11"/>
    <mergeCell ref="E12:E15"/>
    <mergeCell ref="E16:E19"/>
    <mergeCell ref="E20:E23"/>
  </mergeCells>
  <hyperlinks>
    <hyperlink ref="D4" r:id="rId1" display="https://zakupki.gov.ru/epz/contract/contractCard/common-info.html?reestrNumber=2651700144225000240"/>
    <hyperlink ref="D8" r:id="rId2" display="https://zakupki.gov.ru/epz/contract/contractCard/common-info.html?reestrNumber=2143507165826000058"/>
    <hyperlink ref="D12" r:id="rId3" display="https://zakupki.gov.ru/epz/contract/contractCard/common-info.html?reestrNumber=2141100155626000083"/>
    <hyperlink ref="D16" r:id="rId4" display="https://zakupki.gov.ru/epz/contract/contractCard/common-info.html?reestrNumber=2272702594026000077"/>
    <hyperlink ref="D20" r:id="rId5" display="https://zakupki.gov.ru/epz/contract/contractCard/common-info.html?reestrNumber=2253300152325000209"/>
    <hyperlink ref="D24" r:id="rId6" display="https://zakupki.gov.ru/epz/contract/contractCard/common-info.html?reestrNumber=2750500095026000051"/>
    <hyperlink ref="D28" r:id="rId7" display="https://zakupki.gov.ru/epz/contract/contractCard/common-info.html?reestrNumber=2753400428319000479"/>
    <hyperlink ref="D32" r:id="rId8" display="https://zakupki.gov.ru/epz/contract/contractCard/common-info.html?reestrNumber=2272601107726000644"/>
    <hyperlink ref="D36" r:id="rId9" display="https://zakupki.gov.ru/epz/contract/contractCard/common-info.html?reestrNumber=2142200032125000024"/>
    <hyperlink ref="D40" r:id="rId10" display="https://zakupki.gov.ru/epz/contract/contractCard/common-info.html?reestrNumber=2254001589425000325"/>
    <hyperlink ref="D44" r:id="rId11" display="https://zakupki.gov.ru/epz/contract/contractCard/common-info.html?reestrNumber=2272702594026000034"/>
    <hyperlink ref="D52" r:id="rId12" display="https://zakupki.gov.ru/epz/contract/contractCard/common-info.html?reestrNumber=2650107694025000298"/>
  </hyperlinks>
  <pageMargins left="0.7" right="0.7" top="0.75" bottom="0.75" header="0.3" footer="0.3"/>
  <pageSetup paperSize="9" orientation="landscape" r:id="rId1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5"/>
  <sheetViews>
    <sheetView zoomScale="124" zoomScaleNormal="124" workbookViewId="0">
      <selection activeCell="C35" sqref="C35"/>
    </sheetView>
  </sheetViews>
  <sheetFormatPr defaultRowHeight="15" x14ac:dyDescent="0.25"/>
  <cols>
    <col min="1" max="1" width="2.7109375" customWidth="1"/>
    <col min="2" max="2" width="23.5703125" customWidth="1"/>
    <col min="3" max="3" width="25.7109375" customWidth="1"/>
    <col min="4" max="4" width="43.5703125" customWidth="1"/>
    <col min="5" max="5" width="10.7109375" customWidth="1"/>
    <col min="6" max="6" width="8.42578125" customWidth="1"/>
    <col min="7" max="7" width="7.28515625" customWidth="1"/>
    <col min="8" max="8" width="7.5703125" customWidth="1"/>
  </cols>
  <sheetData>
    <row r="1" spans="1:8" ht="33" customHeight="1" x14ac:dyDescent="0.25">
      <c r="A1" s="101" t="s">
        <v>19</v>
      </c>
      <c r="B1" s="102"/>
      <c r="C1" s="102"/>
      <c r="D1" s="102"/>
      <c r="E1" s="102"/>
      <c r="F1" s="102"/>
      <c r="G1" s="102"/>
      <c r="H1" s="103"/>
    </row>
    <row r="2" spans="1:8" ht="32.25" customHeight="1" x14ac:dyDescent="0.25">
      <c r="A2" s="104" t="s">
        <v>92</v>
      </c>
      <c r="B2" s="105"/>
      <c r="C2" s="105"/>
      <c r="D2" s="105"/>
      <c r="E2" s="105"/>
      <c r="F2" s="105"/>
      <c r="G2" s="105"/>
      <c r="H2" s="106"/>
    </row>
    <row r="3" spans="1:8" ht="61.5" customHeight="1" x14ac:dyDescent="0.25">
      <c r="A3" s="5" t="s">
        <v>8</v>
      </c>
      <c r="B3" s="5" t="s">
        <v>15</v>
      </c>
      <c r="C3" s="5" t="s">
        <v>20</v>
      </c>
      <c r="D3" s="5" t="s">
        <v>21</v>
      </c>
      <c r="E3" s="5" t="s">
        <v>22</v>
      </c>
      <c r="F3" s="5" t="s">
        <v>23</v>
      </c>
      <c r="G3" s="5" t="s">
        <v>24</v>
      </c>
      <c r="H3" s="5" t="s">
        <v>25</v>
      </c>
    </row>
    <row r="4" spans="1:8" ht="58.5" customHeight="1" x14ac:dyDescent="0.25">
      <c r="A4" s="95">
        <v>1</v>
      </c>
      <c r="B4" s="95" t="s">
        <v>64</v>
      </c>
      <c r="C4" s="63" t="s">
        <v>93</v>
      </c>
      <c r="D4" s="6" t="s">
        <v>94</v>
      </c>
      <c r="E4" s="7" t="s">
        <v>95</v>
      </c>
      <c r="F4" s="72">
        <v>121.89</v>
      </c>
      <c r="G4" s="1">
        <f>ROUND(F4/3,4)</f>
        <v>40.630000000000003</v>
      </c>
      <c r="H4" s="98">
        <f>ROUND(MIN(G4:G6),4)</f>
        <v>40.630000000000003</v>
      </c>
    </row>
    <row r="5" spans="1:8" ht="45" customHeight="1" x14ac:dyDescent="0.25">
      <c r="A5" s="96"/>
      <c r="B5" s="96"/>
      <c r="C5" s="6" t="s">
        <v>96</v>
      </c>
      <c r="D5" s="6" t="s">
        <v>63</v>
      </c>
      <c r="E5" s="7" t="s">
        <v>97</v>
      </c>
      <c r="F5" s="72">
        <v>175.04</v>
      </c>
      <c r="G5" s="1">
        <f>ROUND(F5/3,4)</f>
        <v>58.346699999999998</v>
      </c>
      <c r="H5" s="99"/>
    </row>
    <row r="6" spans="1:8" ht="51" customHeight="1" x14ac:dyDescent="0.25">
      <c r="A6" s="97"/>
      <c r="B6" s="97"/>
      <c r="C6" s="6" t="s">
        <v>98</v>
      </c>
      <c r="D6" s="6" t="s">
        <v>99</v>
      </c>
      <c r="E6" s="7" t="s">
        <v>100</v>
      </c>
      <c r="F6" s="72">
        <v>254.12</v>
      </c>
      <c r="G6" s="1">
        <f>ROUND(F6/3,4)</f>
        <v>84.706699999999998</v>
      </c>
      <c r="H6" s="100"/>
    </row>
    <row r="7" spans="1:8" ht="56.25" customHeight="1" x14ac:dyDescent="0.25">
      <c r="A7" s="95">
        <v>2</v>
      </c>
      <c r="B7" s="95" t="s">
        <v>66</v>
      </c>
      <c r="C7" s="6" t="s">
        <v>101</v>
      </c>
      <c r="D7" s="6" t="s">
        <v>102</v>
      </c>
      <c r="E7" s="7" t="s">
        <v>103</v>
      </c>
      <c r="F7" s="72">
        <v>717.8</v>
      </c>
      <c r="G7" s="1">
        <f>ROUND(F7/100,4)</f>
        <v>7.1779999999999999</v>
      </c>
      <c r="H7" s="98">
        <f>ROUND(MIN(G7:G9),4)</f>
        <v>6.1</v>
      </c>
    </row>
    <row r="8" spans="1:8" ht="45" customHeight="1" x14ac:dyDescent="0.25">
      <c r="A8" s="96"/>
      <c r="B8" s="96"/>
      <c r="C8" s="6" t="s">
        <v>104</v>
      </c>
      <c r="D8" s="6" t="s">
        <v>105</v>
      </c>
      <c r="E8" s="7" t="s">
        <v>106</v>
      </c>
      <c r="F8" s="72">
        <v>717.8</v>
      </c>
      <c r="G8" s="1">
        <f>ROUND(F8/100,4)</f>
        <v>7.1779999999999999</v>
      </c>
      <c r="H8" s="99"/>
    </row>
    <row r="9" spans="1:8" ht="56.25" customHeight="1" x14ac:dyDescent="0.25">
      <c r="A9" s="97"/>
      <c r="B9" s="97"/>
      <c r="C9" s="6" t="s">
        <v>104</v>
      </c>
      <c r="D9" s="6" t="s">
        <v>107</v>
      </c>
      <c r="E9" s="7" t="s">
        <v>108</v>
      </c>
      <c r="F9" s="72">
        <v>610</v>
      </c>
      <c r="G9" s="1">
        <f>ROUND(F9/100,4)</f>
        <v>6.1</v>
      </c>
      <c r="H9" s="100"/>
    </row>
    <row r="10" spans="1:8" ht="56.25" x14ac:dyDescent="0.25">
      <c r="A10" s="95">
        <v>3</v>
      </c>
      <c r="B10" s="95" t="s">
        <v>68</v>
      </c>
      <c r="C10" s="6" t="s">
        <v>109</v>
      </c>
      <c r="D10" s="6" t="s">
        <v>110</v>
      </c>
      <c r="E10" s="7" t="s">
        <v>111</v>
      </c>
      <c r="F10" s="72">
        <v>37.81</v>
      </c>
      <c r="G10" s="1">
        <f>ROUND(F10/1,4)</f>
        <v>37.81</v>
      </c>
      <c r="H10" s="98">
        <f>ROUND(MIN(G10:G12),4)</f>
        <v>29.8</v>
      </c>
    </row>
    <row r="11" spans="1:8" ht="46.5" customHeight="1" x14ac:dyDescent="0.25">
      <c r="A11" s="96"/>
      <c r="B11" s="96"/>
      <c r="C11" s="6" t="s">
        <v>112</v>
      </c>
      <c r="D11" s="6" t="s">
        <v>113</v>
      </c>
      <c r="E11" s="7" t="s">
        <v>114</v>
      </c>
      <c r="F11" s="72">
        <v>40.020000000000003</v>
      </c>
      <c r="G11" s="1">
        <f>ROUND(F11/1,4)</f>
        <v>40.020000000000003</v>
      </c>
      <c r="H11" s="99"/>
    </row>
    <row r="12" spans="1:8" ht="46.5" customHeight="1" x14ac:dyDescent="0.25">
      <c r="A12" s="97"/>
      <c r="B12" s="97"/>
      <c r="C12" s="6" t="s">
        <v>115</v>
      </c>
      <c r="D12" s="6" t="s">
        <v>116</v>
      </c>
      <c r="E12" s="7" t="s">
        <v>117</v>
      </c>
      <c r="F12" s="72">
        <v>29.8</v>
      </c>
      <c r="G12" s="1">
        <f>ROUND(F12/1,4)</f>
        <v>29.8</v>
      </c>
      <c r="H12" s="100"/>
    </row>
    <row r="13" spans="1:8" ht="44.25" customHeight="1" x14ac:dyDescent="0.25">
      <c r="A13" s="95">
        <v>4</v>
      </c>
      <c r="B13" s="95" t="s">
        <v>72</v>
      </c>
      <c r="C13" s="6" t="s">
        <v>118</v>
      </c>
      <c r="D13" s="6" t="s">
        <v>62</v>
      </c>
      <c r="E13" s="7" t="s">
        <v>119</v>
      </c>
      <c r="F13" s="72">
        <v>143.94999999999999</v>
      </c>
      <c r="G13" s="1">
        <f>ROUND(F13/10,4)</f>
        <v>14.395</v>
      </c>
      <c r="H13" s="98">
        <f>ROUND(MIN(G13:G15),4)</f>
        <v>12.164999999999999</v>
      </c>
    </row>
    <row r="14" spans="1:8" ht="49.5" customHeight="1" x14ac:dyDescent="0.25">
      <c r="A14" s="96"/>
      <c r="B14" s="96"/>
      <c r="C14" s="6" t="s">
        <v>120</v>
      </c>
      <c r="D14" s="6" t="s">
        <v>62</v>
      </c>
      <c r="E14" s="7" t="s">
        <v>121</v>
      </c>
      <c r="F14" s="72">
        <v>139.99</v>
      </c>
      <c r="G14" s="1">
        <f>ROUND(F14/10,4)</f>
        <v>13.999000000000001</v>
      </c>
      <c r="H14" s="99"/>
    </row>
    <row r="15" spans="1:8" ht="63.75" customHeight="1" x14ac:dyDescent="0.25">
      <c r="A15" s="97"/>
      <c r="B15" s="97"/>
      <c r="C15" s="6" t="s">
        <v>122</v>
      </c>
      <c r="D15" s="6" t="s">
        <v>123</v>
      </c>
      <c r="E15" s="7" t="s">
        <v>124</v>
      </c>
      <c r="F15" s="72">
        <v>121.65</v>
      </c>
      <c r="G15" s="1">
        <f>ROUND(F15/10,4)</f>
        <v>12.164999999999999</v>
      </c>
      <c r="H15" s="100"/>
    </row>
    <row r="16" spans="1:8" ht="56.25" x14ac:dyDescent="0.25">
      <c r="A16" s="95">
        <v>5</v>
      </c>
      <c r="B16" s="95" t="s">
        <v>71</v>
      </c>
      <c r="C16" s="6" t="s">
        <v>125</v>
      </c>
      <c r="D16" s="6" t="s">
        <v>126</v>
      </c>
      <c r="E16" s="7" t="s">
        <v>127</v>
      </c>
      <c r="F16" s="72">
        <v>236.7</v>
      </c>
      <c r="G16" s="1">
        <f>ROUND(F16/40,4)</f>
        <v>5.9175000000000004</v>
      </c>
      <c r="H16" s="98">
        <f>ROUND(MIN(G16:G18),4)</f>
        <v>4.2945000000000002</v>
      </c>
    </row>
    <row r="17" spans="1:8" ht="67.5" x14ac:dyDescent="0.25">
      <c r="A17" s="96"/>
      <c r="B17" s="96"/>
      <c r="C17" s="6" t="s">
        <v>128</v>
      </c>
      <c r="D17" s="6" t="s">
        <v>130</v>
      </c>
      <c r="E17" s="7" t="s">
        <v>129</v>
      </c>
      <c r="F17" s="72">
        <v>171.78</v>
      </c>
      <c r="G17" s="1">
        <f t="shared" ref="G17:G18" si="0">ROUND(F17/40,4)</f>
        <v>4.2945000000000002</v>
      </c>
      <c r="H17" s="99"/>
    </row>
    <row r="18" spans="1:8" ht="67.5" x14ac:dyDescent="0.25">
      <c r="A18" s="97"/>
      <c r="B18" s="97"/>
      <c r="C18" s="6" t="s">
        <v>131</v>
      </c>
      <c r="D18" s="6" t="s">
        <v>132</v>
      </c>
      <c r="E18" s="7" t="s">
        <v>133</v>
      </c>
      <c r="F18" s="72">
        <v>171.78</v>
      </c>
      <c r="G18" s="1">
        <f t="shared" si="0"/>
        <v>4.2945000000000002</v>
      </c>
      <c r="H18" s="99"/>
    </row>
    <row r="19" spans="1:8" ht="56.25" customHeight="1" x14ac:dyDescent="0.25">
      <c r="A19" s="95">
        <v>6</v>
      </c>
      <c r="B19" s="95" t="s">
        <v>77</v>
      </c>
      <c r="C19" s="6" t="s">
        <v>134</v>
      </c>
      <c r="D19" s="6" t="s">
        <v>116</v>
      </c>
      <c r="E19" s="7" t="s">
        <v>135</v>
      </c>
      <c r="F19" s="72">
        <v>154.91999999999999</v>
      </c>
      <c r="G19" s="1">
        <f t="shared" ref="G19:G24" si="1">ROUND(F19/10,4)</f>
        <v>15.492000000000001</v>
      </c>
      <c r="H19" s="98">
        <f>ROUND(MIN(G19:G21),4)</f>
        <v>12.54</v>
      </c>
    </row>
    <row r="20" spans="1:8" ht="45.75" customHeight="1" x14ac:dyDescent="0.25">
      <c r="A20" s="96"/>
      <c r="B20" s="96"/>
      <c r="C20" s="6" t="s">
        <v>136</v>
      </c>
      <c r="D20" s="6" t="s">
        <v>137</v>
      </c>
      <c r="E20" s="7" t="s">
        <v>138</v>
      </c>
      <c r="F20" s="72">
        <v>125.4</v>
      </c>
      <c r="G20" s="1">
        <f t="shared" si="1"/>
        <v>12.54</v>
      </c>
      <c r="H20" s="99"/>
    </row>
    <row r="21" spans="1:8" ht="70.5" customHeight="1" x14ac:dyDescent="0.25">
      <c r="A21" s="97"/>
      <c r="B21" s="97"/>
      <c r="C21" s="6" t="s">
        <v>139</v>
      </c>
      <c r="D21" s="6" t="s">
        <v>140</v>
      </c>
      <c r="E21" s="7" t="s">
        <v>141</v>
      </c>
      <c r="F21" s="72">
        <v>173.8</v>
      </c>
      <c r="G21" s="1">
        <f t="shared" si="1"/>
        <v>17.38</v>
      </c>
      <c r="H21" s="99"/>
    </row>
    <row r="22" spans="1:8" ht="56.25" customHeight="1" x14ac:dyDescent="0.25">
      <c r="A22" s="95">
        <v>7</v>
      </c>
      <c r="B22" s="95" t="s">
        <v>60</v>
      </c>
      <c r="C22" s="6" t="s">
        <v>142</v>
      </c>
      <c r="D22" s="6" t="s">
        <v>143</v>
      </c>
      <c r="E22" s="7" t="s">
        <v>144</v>
      </c>
      <c r="F22" s="72">
        <v>33.29</v>
      </c>
      <c r="G22" s="1">
        <f t="shared" si="1"/>
        <v>3.3290000000000002</v>
      </c>
      <c r="H22" s="98">
        <f>ROUND(MIN(G22:G24),4)</f>
        <v>3.3290000000000002</v>
      </c>
    </row>
    <row r="23" spans="1:8" ht="112.5" x14ac:dyDescent="0.25">
      <c r="A23" s="96"/>
      <c r="B23" s="96"/>
      <c r="C23" s="6" t="s">
        <v>154</v>
      </c>
      <c r="D23" s="6" t="s">
        <v>155</v>
      </c>
      <c r="E23" s="7" t="s">
        <v>145</v>
      </c>
      <c r="F23" s="72">
        <v>42.4</v>
      </c>
      <c r="G23" s="1">
        <f t="shared" si="1"/>
        <v>4.24</v>
      </c>
      <c r="H23" s="99"/>
    </row>
    <row r="24" spans="1:8" ht="45.75" customHeight="1" x14ac:dyDescent="0.25">
      <c r="A24" s="97"/>
      <c r="B24" s="97"/>
      <c r="C24" s="64" t="s">
        <v>142</v>
      </c>
      <c r="D24" s="64" t="s">
        <v>146</v>
      </c>
      <c r="E24" s="65" t="s">
        <v>147</v>
      </c>
      <c r="F24" s="73">
        <v>39.5</v>
      </c>
      <c r="G24" s="66">
        <f t="shared" si="1"/>
        <v>3.95</v>
      </c>
      <c r="H24" s="100"/>
    </row>
    <row r="25" spans="1:8" ht="64.5" customHeight="1" x14ac:dyDescent="0.25">
      <c r="A25" s="95">
        <v>8</v>
      </c>
      <c r="B25" s="95" t="s">
        <v>81</v>
      </c>
      <c r="C25" s="64" t="s">
        <v>148</v>
      </c>
      <c r="D25" s="64" t="s">
        <v>149</v>
      </c>
      <c r="E25" s="65" t="s">
        <v>150</v>
      </c>
      <c r="F25" s="73">
        <v>39</v>
      </c>
      <c r="G25" s="66">
        <f>ROUND(F25/20,4)</f>
        <v>1.95</v>
      </c>
      <c r="H25" s="98">
        <f>ROUND(MIN(G25:G27),4)</f>
        <v>1.32</v>
      </c>
    </row>
    <row r="26" spans="1:8" ht="45.75" customHeight="1" x14ac:dyDescent="0.25">
      <c r="A26" s="96"/>
      <c r="B26" s="96"/>
      <c r="C26" s="64" t="s">
        <v>151</v>
      </c>
      <c r="D26" s="64" t="s">
        <v>152</v>
      </c>
      <c r="E26" s="65" t="s">
        <v>153</v>
      </c>
      <c r="F26" s="73">
        <v>26.81</v>
      </c>
      <c r="G26" s="66">
        <f t="shared" ref="G26:G27" si="2">ROUND(F26/20,4)</f>
        <v>1.3405</v>
      </c>
      <c r="H26" s="99"/>
    </row>
    <row r="27" spans="1:8" ht="61.5" customHeight="1" x14ac:dyDescent="0.25">
      <c r="A27" s="97"/>
      <c r="B27" s="97"/>
      <c r="C27" s="64" t="s">
        <v>156</v>
      </c>
      <c r="D27" s="64" t="s">
        <v>157</v>
      </c>
      <c r="E27" s="65" t="s">
        <v>158</v>
      </c>
      <c r="F27" s="73">
        <v>26.4</v>
      </c>
      <c r="G27" s="66">
        <f t="shared" si="2"/>
        <v>1.32</v>
      </c>
      <c r="H27" s="100"/>
    </row>
    <row r="28" spans="1:8" ht="56.25" x14ac:dyDescent="0.25">
      <c r="A28" s="107">
        <v>9</v>
      </c>
      <c r="B28" s="95" t="s">
        <v>83</v>
      </c>
      <c r="C28" s="64" t="s">
        <v>159</v>
      </c>
      <c r="D28" s="69" t="s">
        <v>160</v>
      </c>
      <c r="E28" s="69" t="s">
        <v>161</v>
      </c>
      <c r="F28" s="71">
        <v>137.53</v>
      </c>
      <c r="G28" s="66">
        <f>ROUND(F28/10,4)</f>
        <v>13.753</v>
      </c>
      <c r="H28" s="98">
        <f>ROUND(MIN(G28:G30),4)</f>
        <v>9.1259999999999994</v>
      </c>
    </row>
    <row r="29" spans="1:8" ht="67.5" x14ac:dyDescent="0.25">
      <c r="A29" s="108"/>
      <c r="B29" s="96"/>
      <c r="C29" s="69" t="s">
        <v>162</v>
      </c>
      <c r="D29" s="69" t="s">
        <v>163</v>
      </c>
      <c r="E29" s="69" t="s">
        <v>164</v>
      </c>
      <c r="F29" s="71">
        <v>91.26</v>
      </c>
      <c r="G29" s="66">
        <f t="shared" ref="G29:G30" si="3">ROUND(F29/10,4)</f>
        <v>9.1259999999999994</v>
      </c>
      <c r="H29" s="99"/>
    </row>
    <row r="30" spans="1:8" ht="105" customHeight="1" x14ac:dyDescent="0.25">
      <c r="A30" s="109"/>
      <c r="B30" s="97"/>
      <c r="C30" s="69" t="s">
        <v>165</v>
      </c>
      <c r="D30" s="69" t="s">
        <v>155</v>
      </c>
      <c r="E30" s="69" t="s">
        <v>166</v>
      </c>
      <c r="F30" s="74">
        <v>93.1</v>
      </c>
      <c r="G30" s="66">
        <f t="shared" si="3"/>
        <v>9.31</v>
      </c>
      <c r="H30" s="100"/>
    </row>
    <row r="31" spans="1:8" ht="56.25" x14ac:dyDescent="0.25">
      <c r="A31" s="107">
        <v>10</v>
      </c>
      <c r="B31" s="107" t="s">
        <v>84</v>
      </c>
      <c r="C31" s="69" t="s">
        <v>173</v>
      </c>
      <c r="D31" s="69" t="s">
        <v>174</v>
      </c>
      <c r="E31" s="69" t="s">
        <v>175</v>
      </c>
      <c r="F31" s="71">
        <v>199.9</v>
      </c>
      <c r="G31" s="66">
        <f>ROUND(F31/20,4)</f>
        <v>9.9949999999999992</v>
      </c>
      <c r="H31" s="98">
        <f>ROUND(MIN(G31:G33),4)</f>
        <v>9.2460000000000004</v>
      </c>
    </row>
    <row r="32" spans="1:8" ht="78.75" x14ac:dyDescent="0.25">
      <c r="A32" s="108"/>
      <c r="B32" s="108"/>
      <c r="C32" s="69" t="s">
        <v>167</v>
      </c>
      <c r="D32" s="69" t="s">
        <v>168</v>
      </c>
      <c r="E32" s="69" t="s">
        <v>169</v>
      </c>
      <c r="F32" s="71">
        <v>212.04</v>
      </c>
      <c r="G32" s="66">
        <f t="shared" ref="G32:G33" si="4">ROUND(F32/20,4)</f>
        <v>10.602</v>
      </c>
      <c r="H32" s="99"/>
    </row>
    <row r="33" spans="1:8" ht="56.25" x14ac:dyDescent="0.25">
      <c r="A33" s="109"/>
      <c r="B33" s="109"/>
      <c r="C33" s="69" t="s">
        <v>170</v>
      </c>
      <c r="D33" s="69" t="s">
        <v>171</v>
      </c>
      <c r="E33" s="69" t="s">
        <v>172</v>
      </c>
      <c r="F33" s="71">
        <v>184.92</v>
      </c>
      <c r="G33" s="66">
        <f t="shared" si="4"/>
        <v>9.2460000000000004</v>
      </c>
      <c r="H33" s="100"/>
    </row>
    <row r="34" spans="1:8" ht="67.5" x14ac:dyDescent="0.25">
      <c r="A34" s="107">
        <v>11</v>
      </c>
      <c r="B34" s="107" t="s">
        <v>224</v>
      </c>
      <c r="C34" s="70" t="s">
        <v>176</v>
      </c>
      <c r="D34" s="69" t="s">
        <v>177</v>
      </c>
      <c r="E34" s="69" t="s">
        <v>178</v>
      </c>
      <c r="F34" s="71">
        <v>31.2</v>
      </c>
      <c r="G34" s="66">
        <f>ROUND(F34/100,4)</f>
        <v>0.312</v>
      </c>
      <c r="H34" s="98">
        <f>ROUND(MIN(G34:G36),4)</f>
        <v>0.22339999999999999</v>
      </c>
    </row>
    <row r="35" spans="1:8" ht="56.25" x14ac:dyDescent="0.25">
      <c r="A35" s="108"/>
      <c r="B35" s="108"/>
      <c r="C35" s="70" t="s">
        <v>179</v>
      </c>
      <c r="D35" s="69" t="s">
        <v>180</v>
      </c>
      <c r="E35" s="69" t="s">
        <v>181</v>
      </c>
      <c r="F35" s="71">
        <v>22.34</v>
      </c>
      <c r="G35" s="66">
        <f t="shared" ref="G35:G36" si="5">ROUND(F35/100,4)</f>
        <v>0.22339999999999999</v>
      </c>
      <c r="H35" s="99"/>
    </row>
    <row r="36" spans="1:8" ht="67.5" x14ac:dyDescent="0.25">
      <c r="A36" s="109"/>
      <c r="B36" s="109"/>
      <c r="C36" s="70" t="s">
        <v>176</v>
      </c>
      <c r="D36" s="69" t="s">
        <v>182</v>
      </c>
      <c r="E36" s="69" t="s">
        <v>183</v>
      </c>
      <c r="F36" s="71">
        <v>31.2</v>
      </c>
      <c r="G36" s="66">
        <f t="shared" si="5"/>
        <v>0.312</v>
      </c>
      <c r="H36" s="100"/>
    </row>
    <row r="37" spans="1:8" ht="56.25" x14ac:dyDescent="0.25">
      <c r="A37" s="107">
        <v>12</v>
      </c>
      <c r="B37" s="95" t="s">
        <v>61</v>
      </c>
      <c r="C37" s="69" t="s">
        <v>184</v>
      </c>
      <c r="D37" s="69" t="s">
        <v>185</v>
      </c>
      <c r="E37" s="69" t="s">
        <v>186</v>
      </c>
      <c r="F37" s="71">
        <v>133.65</v>
      </c>
      <c r="G37" s="66">
        <f>ROUND(F37/15,4)</f>
        <v>8.91</v>
      </c>
      <c r="H37" s="98">
        <f>ROUND(MIN(G37:G39),4)</f>
        <v>8.91</v>
      </c>
    </row>
    <row r="38" spans="1:8" ht="67.5" x14ac:dyDescent="0.25">
      <c r="A38" s="108"/>
      <c r="B38" s="96"/>
      <c r="C38" s="69" t="s">
        <v>187</v>
      </c>
      <c r="D38" s="69" t="s">
        <v>188</v>
      </c>
      <c r="E38" s="69" t="s">
        <v>189</v>
      </c>
      <c r="F38" s="71">
        <v>186.23</v>
      </c>
      <c r="G38" s="66">
        <f t="shared" ref="G38:G39" si="6">ROUND(F38/15,4)</f>
        <v>12.4153</v>
      </c>
      <c r="H38" s="99"/>
    </row>
    <row r="39" spans="1:8" ht="67.5" x14ac:dyDescent="0.25">
      <c r="A39" s="109"/>
      <c r="B39" s="97"/>
      <c r="C39" s="69" t="s">
        <v>190</v>
      </c>
      <c r="D39" s="69" t="s">
        <v>191</v>
      </c>
      <c r="E39" s="69" t="s">
        <v>192</v>
      </c>
      <c r="F39" s="71">
        <v>166.77</v>
      </c>
      <c r="G39" s="66">
        <f t="shared" si="6"/>
        <v>11.118</v>
      </c>
      <c r="H39" s="100"/>
    </row>
    <row r="40" spans="1:8" ht="67.5" x14ac:dyDescent="0.25">
      <c r="A40" s="107">
        <v>13</v>
      </c>
      <c r="B40" s="95" t="s">
        <v>87</v>
      </c>
      <c r="C40" s="69" t="s">
        <v>193</v>
      </c>
      <c r="D40" s="69" t="s">
        <v>99</v>
      </c>
      <c r="E40" s="69" t="s">
        <v>194</v>
      </c>
      <c r="F40" s="71">
        <v>206.52</v>
      </c>
      <c r="G40" s="66">
        <f>ROUND(F40/80,4)</f>
        <v>2.5815000000000001</v>
      </c>
      <c r="H40" s="98">
        <f>ROUND(MIN(G40:G42),4)</f>
        <v>2.5815000000000001</v>
      </c>
    </row>
    <row r="41" spans="1:8" ht="67.5" x14ac:dyDescent="0.25">
      <c r="A41" s="108"/>
      <c r="B41" s="96"/>
      <c r="C41" s="69" t="s">
        <v>195</v>
      </c>
      <c r="D41" s="69" t="s">
        <v>196</v>
      </c>
      <c r="E41" s="69" t="s">
        <v>197</v>
      </c>
      <c r="F41" s="71">
        <v>235</v>
      </c>
      <c r="G41" s="66">
        <f t="shared" ref="G41:G42" si="7">ROUND(F41/80,4)</f>
        <v>2.9375</v>
      </c>
      <c r="H41" s="99"/>
    </row>
    <row r="42" spans="1:8" ht="67.5" x14ac:dyDescent="0.25">
      <c r="A42" s="109"/>
      <c r="B42" s="97"/>
      <c r="C42" s="69" t="s">
        <v>198</v>
      </c>
      <c r="D42" s="69" t="s">
        <v>196</v>
      </c>
      <c r="E42" s="69" t="s">
        <v>199</v>
      </c>
      <c r="F42" s="74">
        <v>235</v>
      </c>
      <c r="G42" s="66">
        <f t="shared" si="7"/>
        <v>2.9375</v>
      </c>
      <c r="H42" s="100"/>
    </row>
    <row r="43" spans="1:8" x14ac:dyDescent="0.25">
      <c r="A43" s="67"/>
      <c r="B43" s="67"/>
      <c r="C43" s="67"/>
      <c r="D43" s="67"/>
      <c r="E43" s="67"/>
      <c r="F43" s="67"/>
      <c r="G43" s="67"/>
      <c r="H43" s="67"/>
    </row>
    <row r="44" spans="1:8" x14ac:dyDescent="0.25">
      <c r="A44" s="67"/>
      <c r="B44" s="67"/>
      <c r="C44" s="67"/>
      <c r="D44" s="67"/>
      <c r="E44" s="67"/>
      <c r="F44" s="67"/>
      <c r="G44" s="67"/>
      <c r="H44" s="67"/>
    </row>
    <row r="45" spans="1:8" x14ac:dyDescent="0.25">
      <c r="A45" s="67"/>
      <c r="B45" s="67"/>
      <c r="C45" s="67"/>
      <c r="D45" s="67"/>
      <c r="E45" s="67"/>
      <c r="F45" s="67"/>
      <c r="G45" s="67"/>
      <c r="H45" s="67"/>
    </row>
    <row r="46" spans="1:8" x14ac:dyDescent="0.25">
      <c r="A46" s="67"/>
      <c r="B46" s="67"/>
      <c r="C46" s="67"/>
      <c r="D46" s="67"/>
      <c r="E46" s="67"/>
      <c r="F46" s="67"/>
      <c r="G46" s="67"/>
      <c r="H46" s="67"/>
    </row>
    <row r="47" spans="1:8" x14ac:dyDescent="0.25">
      <c r="A47" s="67"/>
      <c r="B47" s="67"/>
      <c r="C47" s="67"/>
      <c r="D47" s="67"/>
      <c r="E47" s="67"/>
      <c r="F47" s="67"/>
      <c r="G47" s="67"/>
      <c r="H47" s="67"/>
    </row>
    <row r="48" spans="1:8" x14ac:dyDescent="0.25">
      <c r="A48" s="67"/>
      <c r="B48" s="67"/>
      <c r="C48" s="67"/>
      <c r="D48" s="67"/>
      <c r="E48" s="67"/>
      <c r="F48" s="67"/>
      <c r="G48" s="67"/>
      <c r="H48" s="67"/>
    </row>
    <row r="49" spans="1:8" x14ac:dyDescent="0.25">
      <c r="A49" s="67"/>
      <c r="B49" s="67"/>
      <c r="C49" s="67"/>
      <c r="D49" s="67"/>
      <c r="E49" s="67"/>
      <c r="F49" s="67"/>
      <c r="G49" s="67"/>
      <c r="H49" s="67"/>
    </row>
    <row r="50" spans="1:8" x14ac:dyDescent="0.25">
      <c r="A50" s="67"/>
      <c r="B50" s="67"/>
      <c r="C50" s="67"/>
      <c r="D50" s="67"/>
      <c r="E50" s="67"/>
      <c r="F50" s="67"/>
      <c r="G50" s="67"/>
      <c r="H50" s="67"/>
    </row>
    <row r="51" spans="1:8" x14ac:dyDescent="0.25">
      <c r="A51" s="67"/>
      <c r="B51" s="67"/>
      <c r="C51" s="67"/>
      <c r="D51" s="67"/>
      <c r="E51" s="67"/>
      <c r="F51" s="67"/>
      <c r="G51" s="67"/>
      <c r="H51" s="67"/>
    </row>
    <row r="52" spans="1:8" x14ac:dyDescent="0.25">
      <c r="A52" s="67"/>
      <c r="B52" s="67"/>
      <c r="C52" s="67"/>
      <c r="D52" s="67"/>
      <c r="E52" s="67"/>
      <c r="F52" s="67"/>
      <c r="G52" s="67"/>
      <c r="H52" s="67"/>
    </row>
    <row r="53" spans="1:8" x14ac:dyDescent="0.25">
      <c r="A53" s="67"/>
      <c r="B53" s="67"/>
      <c r="C53" s="67"/>
      <c r="D53" s="67"/>
      <c r="E53" s="67"/>
      <c r="F53" s="67"/>
      <c r="G53" s="67"/>
      <c r="H53" s="67"/>
    </row>
    <row r="54" spans="1:8" x14ac:dyDescent="0.25">
      <c r="A54" s="67"/>
      <c r="B54" s="67"/>
      <c r="C54" s="67"/>
      <c r="D54" s="67"/>
      <c r="E54" s="67"/>
      <c r="F54" s="67"/>
      <c r="G54" s="67"/>
      <c r="H54" s="67"/>
    </row>
    <row r="55" spans="1:8" x14ac:dyDescent="0.25">
      <c r="A55" s="67"/>
      <c r="B55" s="67"/>
      <c r="C55" s="67"/>
      <c r="D55" s="67"/>
      <c r="E55" s="67"/>
      <c r="F55" s="67"/>
      <c r="G55" s="67"/>
      <c r="H55" s="67"/>
    </row>
    <row r="56" spans="1:8" x14ac:dyDescent="0.25">
      <c r="A56" s="67"/>
      <c r="B56" s="67"/>
      <c r="C56" s="67"/>
      <c r="D56" s="67"/>
      <c r="E56" s="67"/>
      <c r="F56" s="67"/>
      <c r="G56" s="67"/>
      <c r="H56" s="67"/>
    </row>
    <row r="57" spans="1:8" x14ac:dyDescent="0.25">
      <c r="A57" s="67"/>
      <c r="B57" s="67"/>
      <c r="C57" s="67"/>
      <c r="D57" s="67"/>
      <c r="E57" s="67"/>
      <c r="F57" s="67"/>
      <c r="G57" s="67"/>
      <c r="H57" s="67"/>
    </row>
    <row r="58" spans="1:8" x14ac:dyDescent="0.25">
      <c r="A58" s="67"/>
      <c r="B58" s="67"/>
      <c r="C58" s="67"/>
      <c r="D58" s="67"/>
      <c r="E58" s="67"/>
      <c r="F58" s="67"/>
      <c r="G58" s="67"/>
      <c r="H58" s="67"/>
    </row>
    <row r="59" spans="1:8" x14ac:dyDescent="0.25">
      <c r="A59" s="67"/>
      <c r="B59" s="67"/>
      <c r="C59" s="67"/>
      <c r="D59" s="67"/>
      <c r="E59" s="67"/>
      <c r="F59" s="67"/>
      <c r="G59" s="67"/>
      <c r="H59" s="67"/>
    </row>
    <row r="60" spans="1:8" x14ac:dyDescent="0.25">
      <c r="A60" s="67"/>
      <c r="B60" s="67"/>
      <c r="C60" s="67"/>
      <c r="D60" s="67"/>
      <c r="E60" s="67"/>
      <c r="F60" s="67"/>
      <c r="G60" s="67"/>
      <c r="H60" s="67"/>
    </row>
    <row r="61" spans="1:8" x14ac:dyDescent="0.25">
      <c r="A61" s="67"/>
      <c r="B61" s="67"/>
      <c r="C61" s="67"/>
      <c r="D61" s="67"/>
      <c r="E61" s="67"/>
      <c r="F61" s="67"/>
      <c r="G61" s="67"/>
      <c r="H61" s="67"/>
    </row>
    <row r="62" spans="1:8" x14ac:dyDescent="0.25">
      <c r="A62" s="67"/>
      <c r="B62" s="67"/>
      <c r="C62" s="67"/>
      <c r="D62" s="67"/>
      <c r="E62" s="67"/>
      <c r="F62" s="67"/>
      <c r="G62" s="67"/>
      <c r="H62" s="67"/>
    </row>
    <row r="63" spans="1:8" x14ac:dyDescent="0.25">
      <c r="A63" s="67"/>
      <c r="B63" s="67"/>
      <c r="C63" s="67"/>
      <c r="D63" s="67"/>
      <c r="E63" s="67"/>
      <c r="F63" s="67"/>
      <c r="G63" s="67"/>
      <c r="H63" s="67"/>
    </row>
    <row r="64" spans="1:8" x14ac:dyDescent="0.25">
      <c r="A64" s="67"/>
      <c r="B64" s="67"/>
      <c r="C64" s="67"/>
      <c r="D64" s="67"/>
      <c r="E64" s="67"/>
      <c r="F64" s="67"/>
      <c r="G64" s="67"/>
      <c r="H64" s="67"/>
    </row>
    <row r="65" spans="1:8" x14ac:dyDescent="0.25">
      <c r="A65" s="67"/>
      <c r="B65" s="67"/>
      <c r="C65" s="67"/>
      <c r="D65" s="67"/>
      <c r="E65" s="67"/>
      <c r="F65" s="67"/>
      <c r="G65" s="67"/>
      <c r="H65" s="67"/>
    </row>
    <row r="66" spans="1:8" x14ac:dyDescent="0.25">
      <c r="A66" s="67"/>
      <c r="B66" s="67"/>
      <c r="C66" s="67"/>
      <c r="D66" s="67"/>
      <c r="E66" s="67"/>
      <c r="F66" s="67"/>
      <c r="G66" s="67"/>
      <c r="H66" s="67"/>
    </row>
    <row r="67" spans="1:8" x14ac:dyDescent="0.25">
      <c r="A67" s="67"/>
      <c r="B67" s="67"/>
      <c r="C67" s="67"/>
      <c r="D67" s="67"/>
      <c r="E67" s="67"/>
      <c r="F67" s="67"/>
      <c r="G67" s="67"/>
      <c r="H67" s="67"/>
    </row>
    <row r="68" spans="1:8" x14ac:dyDescent="0.25">
      <c r="A68" s="67"/>
      <c r="B68" s="67"/>
      <c r="C68" s="67"/>
      <c r="D68" s="67"/>
      <c r="E68" s="67"/>
      <c r="F68" s="67"/>
      <c r="G68" s="67"/>
      <c r="H68" s="67"/>
    </row>
    <row r="69" spans="1:8" x14ac:dyDescent="0.25">
      <c r="A69" s="67"/>
      <c r="B69" s="67"/>
      <c r="C69" s="67"/>
      <c r="D69" s="67"/>
      <c r="E69" s="67"/>
      <c r="F69" s="67"/>
      <c r="G69" s="67"/>
      <c r="H69" s="67"/>
    </row>
    <row r="70" spans="1:8" x14ac:dyDescent="0.25">
      <c r="A70" s="67"/>
      <c r="B70" s="67"/>
      <c r="C70" s="67"/>
      <c r="D70" s="67"/>
      <c r="E70" s="67"/>
      <c r="F70" s="67"/>
      <c r="G70" s="67"/>
      <c r="H70" s="67"/>
    </row>
    <row r="71" spans="1:8" x14ac:dyDescent="0.25">
      <c r="A71" s="67"/>
      <c r="B71" s="67"/>
      <c r="C71" s="67"/>
      <c r="D71" s="67"/>
      <c r="E71" s="67"/>
      <c r="F71" s="67"/>
      <c r="G71" s="67"/>
      <c r="H71" s="67"/>
    </row>
    <row r="72" spans="1:8" x14ac:dyDescent="0.25">
      <c r="A72" s="67"/>
      <c r="B72" s="67"/>
      <c r="C72" s="67"/>
      <c r="D72" s="67"/>
      <c r="E72" s="67"/>
      <c r="F72" s="67"/>
      <c r="G72" s="67"/>
      <c r="H72" s="67"/>
    </row>
    <row r="73" spans="1:8" x14ac:dyDescent="0.25">
      <c r="A73" s="67"/>
      <c r="B73" s="67"/>
      <c r="C73" s="67"/>
      <c r="D73" s="67"/>
      <c r="E73" s="67"/>
      <c r="F73" s="67"/>
      <c r="G73" s="67"/>
      <c r="H73" s="67"/>
    </row>
    <row r="74" spans="1:8" x14ac:dyDescent="0.25">
      <c r="A74" s="67"/>
      <c r="B74" s="67"/>
      <c r="C74" s="67"/>
      <c r="D74" s="67"/>
      <c r="E74" s="67"/>
      <c r="F74" s="67"/>
      <c r="G74" s="67"/>
      <c r="H74" s="67"/>
    </row>
    <row r="75" spans="1:8" x14ac:dyDescent="0.25">
      <c r="A75" s="67"/>
      <c r="B75" s="67"/>
      <c r="C75" s="67"/>
      <c r="D75" s="67"/>
      <c r="E75" s="67"/>
      <c r="F75" s="67"/>
      <c r="G75" s="67"/>
      <c r="H75" s="67"/>
    </row>
    <row r="76" spans="1:8" x14ac:dyDescent="0.25">
      <c r="A76" s="67"/>
      <c r="B76" s="67"/>
      <c r="C76" s="67"/>
      <c r="D76" s="67"/>
      <c r="E76" s="67"/>
      <c r="F76" s="67"/>
      <c r="G76" s="67"/>
      <c r="H76" s="67"/>
    </row>
    <row r="77" spans="1:8" x14ac:dyDescent="0.25">
      <c r="A77" s="67"/>
      <c r="B77" s="67"/>
      <c r="C77" s="67"/>
      <c r="D77" s="67"/>
      <c r="E77" s="67"/>
      <c r="F77" s="67"/>
      <c r="G77" s="67"/>
      <c r="H77" s="67"/>
    </row>
    <row r="78" spans="1:8" x14ac:dyDescent="0.25">
      <c r="A78" s="67"/>
      <c r="B78" s="67"/>
      <c r="C78" s="67"/>
      <c r="D78" s="67"/>
      <c r="E78" s="67"/>
      <c r="F78" s="67"/>
      <c r="G78" s="67"/>
      <c r="H78" s="67"/>
    </row>
    <row r="79" spans="1:8" x14ac:dyDescent="0.25">
      <c r="A79" s="67"/>
      <c r="B79" s="67"/>
      <c r="C79" s="67"/>
      <c r="D79" s="67"/>
      <c r="E79" s="67"/>
      <c r="F79" s="67"/>
      <c r="G79" s="67"/>
      <c r="H79" s="67"/>
    </row>
    <row r="80" spans="1:8" x14ac:dyDescent="0.25">
      <c r="A80" s="67"/>
      <c r="B80" s="67"/>
      <c r="C80" s="67"/>
      <c r="D80" s="67"/>
      <c r="E80" s="67"/>
      <c r="F80" s="67"/>
      <c r="G80" s="67"/>
      <c r="H80" s="67"/>
    </row>
    <row r="81" spans="1:8" x14ac:dyDescent="0.25">
      <c r="A81" s="67"/>
      <c r="B81" s="67"/>
      <c r="C81" s="67"/>
      <c r="D81" s="67"/>
      <c r="E81" s="67"/>
      <c r="F81" s="67"/>
      <c r="G81" s="67"/>
      <c r="H81" s="67"/>
    </row>
    <row r="82" spans="1:8" x14ac:dyDescent="0.25">
      <c r="A82" s="67"/>
      <c r="B82" s="67"/>
      <c r="C82" s="67"/>
      <c r="D82" s="67"/>
      <c r="E82" s="67"/>
      <c r="F82" s="67"/>
      <c r="G82" s="67"/>
      <c r="H82" s="67"/>
    </row>
    <row r="83" spans="1:8" x14ac:dyDescent="0.25">
      <c r="A83" s="67"/>
      <c r="B83" s="67"/>
      <c r="C83" s="67"/>
      <c r="D83" s="67"/>
      <c r="E83" s="67"/>
      <c r="F83" s="67"/>
      <c r="G83" s="67"/>
      <c r="H83" s="67"/>
    </row>
    <row r="84" spans="1:8" x14ac:dyDescent="0.25">
      <c r="A84" s="67"/>
      <c r="B84" s="67"/>
      <c r="C84" s="67"/>
      <c r="D84" s="67"/>
      <c r="E84" s="67"/>
      <c r="F84" s="67"/>
      <c r="G84" s="67"/>
      <c r="H84" s="67"/>
    </row>
    <row r="85" spans="1:8" x14ac:dyDescent="0.25">
      <c r="A85" s="67"/>
      <c r="B85" s="67"/>
      <c r="C85" s="67"/>
      <c r="D85" s="67"/>
      <c r="E85" s="67"/>
      <c r="F85" s="67"/>
      <c r="G85" s="67"/>
      <c r="H85" s="67"/>
    </row>
    <row r="86" spans="1:8" x14ac:dyDescent="0.25">
      <c r="A86" s="67"/>
      <c r="B86" s="67"/>
      <c r="C86" s="67"/>
      <c r="D86" s="67"/>
      <c r="E86" s="67"/>
      <c r="F86" s="67"/>
      <c r="G86" s="67"/>
      <c r="H86" s="67"/>
    </row>
    <row r="87" spans="1:8" x14ac:dyDescent="0.25">
      <c r="A87" s="67"/>
      <c r="B87" s="67"/>
      <c r="C87" s="67"/>
      <c r="D87" s="67"/>
      <c r="E87" s="67"/>
      <c r="F87" s="67"/>
      <c r="G87" s="67"/>
      <c r="H87" s="67"/>
    </row>
    <row r="88" spans="1:8" x14ac:dyDescent="0.25">
      <c r="A88" s="67"/>
      <c r="B88" s="67"/>
      <c r="C88" s="67"/>
      <c r="D88" s="67"/>
      <c r="E88" s="67"/>
      <c r="F88" s="67"/>
      <c r="G88" s="67"/>
      <c r="H88" s="67"/>
    </row>
    <row r="89" spans="1:8" x14ac:dyDescent="0.25">
      <c r="A89" s="67"/>
      <c r="B89" s="67"/>
      <c r="C89" s="67"/>
      <c r="D89" s="67"/>
      <c r="E89" s="67"/>
      <c r="F89" s="67"/>
      <c r="G89" s="67"/>
      <c r="H89" s="67"/>
    </row>
    <row r="90" spans="1:8" x14ac:dyDescent="0.25">
      <c r="A90" s="67"/>
      <c r="B90" s="67"/>
      <c r="C90" s="67"/>
      <c r="D90" s="67"/>
      <c r="E90" s="67"/>
      <c r="F90" s="67"/>
      <c r="G90" s="67"/>
      <c r="H90" s="67"/>
    </row>
    <row r="91" spans="1:8" x14ac:dyDescent="0.25">
      <c r="A91" s="67"/>
      <c r="B91" s="67"/>
      <c r="C91" s="67"/>
      <c r="D91" s="67"/>
      <c r="E91" s="67"/>
      <c r="F91" s="67"/>
      <c r="G91" s="67"/>
      <c r="H91" s="67"/>
    </row>
    <row r="92" spans="1:8" x14ac:dyDescent="0.25">
      <c r="A92" s="67"/>
      <c r="B92" s="67"/>
      <c r="C92" s="67"/>
      <c r="D92" s="67"/>
      <c r="E92" s="67"/>
      <c r="F92" s="67"/>
      <c r="G92" s="67"/>
      <c r="H92" s="67"/>
    </row>
    <row r="93" spans="1:8" x14ac:dyDescent="0.25">
      <c r="A93" s="67"/>
      <c r="B93" s="67"/>
      <c r="C93" s="67"/>
      <c r="D93" s="67"/>
      <c r="E93" s="67"/>
      <c r="F93" s="67"/>
      <c r="G93" s="67"/>
      <c r="H93" s="67"/>
    </row>
    <row r="94" spans="1:8" x14ac:dyDescent="0.25">
      <c r="A94" s="67"/>
      <c r="B94" s="67"/>
      <c r="C94" s="67"/>
      <c r="D94" s="67"/>
      <c r="E94" s="67"/>
      <c r="F94" s="67"/>
      <c r="G94" s="67"/>
      <c r="H94" s="67"/>
    </row>
    <row r="95" spans="1:8" x14ac:dyDescent="0.25">
      <c r="A95" s="67"/>
      <c r="B95" s="67"/>
      <c r="C95" s="67"/>
      <c r="D95" s="67"/>
      <c r="E95" s="67"/>
      <c r="F95" s="67"/>
      <c r="G95" s="67"/>
      <c r="H95" s="67"/>
    </row>
    <row r="96" spans="1:8" x14ac:dyDescent="0.25">
      <c r="A96" s="67"/>
      <c r="B96" s="67"/>
      <c r="C96" s="67"/>
      <c r="D96" s="67"/>
      <c r="E96" s="67"/>
      <c r="F96" s="67"/>
      <c r="G96" s="67"/>
      <c r="H96" s="67"/>
    </row>
    <row r="97" spans="1:8" x14ac:dyDescent="0.25">
      <c r="A97" s="67"/>
      <c r="B97" s="67"/>
      <c r="C97" s="67"/>
      <c r="D97" s="67"/>
      <c r="E97" s="67"/>
      <c r="F97" s="67"/>
      <c r="G97" s="67"/>
      <c r="H97" s="67"/>
    </row>
    <row r="98" spans="1:8" x14ac:dyDescent="0.25">
      <c r="A98" s="67"/>
      <c r="B98" s="67"/>
      <c r="C98" s="67"/>
      <c r="D98" s="67"/>
      <c r="E98" s="67"/>
      <c r="F98" s="67"/>
      <c r="G98" s="67"/>
      <c r="H98" s="67"/>
    </row>
    <row r="99" spans="1:8" x14ac:dyDescent="0.25">
      <c r="A99" s="67"/>
      <c r="B99" s="67"/>
      <c r="C99" s="67"/>
      <c r="D99" s="67"/>
      <c r="E99" s="67"/>
      <c r="F99" s="67"/>
      <c r="G99" s="67"/>
      <c r="H99" s="67"/>
    </row>
    <row r="100" spans="1:8" x14ac:dyDescent="0.25">
      <c r="A100" s="67"/>
      <c r="B100" s="67"/>
      <c r="C100" s="67"/>
      <c r="D100" s="67"/>
      <c r="E100" s="67"/>
      <c r="F100" s="67"/>
      <c r="G100" s="67"/>
      <c r="H100" s="67"/>
    </row>
    <row r="101" spans="1:8" x14ac:dyDescent="0.25">
      <c r="A101" s="67"/>
      <c r="B101" s="67"/>
      <c r="C101" s="67"/>
      <c r="D101" s="67"/>
      <c r="E101" s="67"/>
      <c r="F101" s="67"/>
      <c r="G101" s="67"/>
      <c r="H101" s="67"/>
    </row>
    <row r="102" spans="1:8" x14ac:dyDescent="0.25">
      <c r="A102" s="67"/>
      <c r="B102" s="67"/>
      <c r="C102" s="67"/>
      <c r="D102" s="67"/>
      <c r="E102" s="67"/>
      <c r="F102" s="67"/>
      <c r="G102" s="67"/>
      <c r="H102" s="67"/>
    </row>
    <row r="103" spans="1:8" x14ac:dyDescent="0.25">
      <c r="A103" s="67"/>
      <c r="B103" s="67"/>
      <c r="C103" s="67"/>
      <c r="D103" s="67"/>
      <c r="E103" s="67"/>
      <c r="F103" s="67"/>
      <c r="G103" s="67"/>
      <c r="H103" s="67"/>
    </row>
    <row r="104" spans="1:8" x14ac:dyDescent="0.25">
      <c r="A104" s="67"/>
      <c r="B104" s="67"/>
      <c r="C104" s="67"/>
      <c r="D104" s="67"/>
      <c r="E104" s="67"/>
      <c r="F104" s="67"/>
      <c r="G104" s="67"/>
      <c r="H104" s="67"/>
    </row>
    <row r="105" spans="1:8" x14ac:dyDescent="0.25">
      <c r="A105" s="67"/>
      <c r="B105" s="67"/>
      <c r="C105" s="67"/>
      <c r="D105" s="67"/>
      <c r="E105" s="67"/>
      <c r="F105" s="67"/>
      <c r="G105" s="67"/>
      <c r="H105" s="67"/>
    </row>
    <row r="106" spans="1:8" x14ac:dyDescent="0.25">
      <c r="A106" s="67"/>
      <c r="B106" s="67"/>
      <c r="C106" s="67"/>
      <c r="D106" s="67"/>
      <c r="E106" s="67"/>
      <c r="F106" s="67"/>
      <c r="G106" s="67"/>
      <c r="H106" s="67"/>
    </row>
    <row r="107" spans="1:8" x14ac:dyDescent="0.25">
      <c r="A107" s="67"/>
      <c r="B107" s="67"/>
      <c r="C107" s="67"/>
      <c r="D107" s="67"/>
      <c r="E107" s="67"/>
      <c r="F107" s="67"/>
      <c r="G107" s="67"/>
      <c r="H107" s="67"/>
    </row>
    <row r="108" spans="1:8" x14ac:dyDescent="0.25">
      <c r="A108" s="67"/>
      <c r="B108" s="67"/>
      <c r="C108" s="67"/>
      <c r="D108" s="67"/>
      <c r="E108" s="67"/>
      <c r="F108" s="67"/>
      <c r="G108" s="67"/>
      <c r="H108" s="67"/>
    </row>
    <row r="109" spans="1:8" x14ac:dyDescent="0.25">
      <c r="A109" s="67"/>
      <c r="B109" s="67"/>
      <c r="C109" s="67"/>
      <c r="D109" s="67"/>
      <c r="E109" s="67"/>
      <c r="F109" s="67"/>
      <c r="G109" s="67"/>
      <c r="H109" s="67"/>
    </row>
    <row r="110" spans="1:8" x14ac:dyDescent="0.25">
      <c r="A110" s="67"/>
      <c r="B110" s="67"/>
      <c r="C110" s="67"/>
      <c r="D110" s="67"/>
      <c r="E110" s="67"/>
      <c r="F110" s="67"/>
      <c r="G110" s="67"/>
      <c r="H110" s="67"/>
    </row>
    <row r="111" spans="1:8" x14ac:dyDescent="0.25">
      <c r="A111" s="67"/>
      <c r="B111" s="67"/>
      <c r="C111" s="67"/>
      <c r="D111" s="67"/>
      <c r="E111" s="67"/>
      <c r="F111" s="67"/>
      <c r="G111" s="67"/>
      <c r="H111" s="67"/>
    </row>
    <row r="112" spans="1:8" x14ac:dyDescent="0.25">
      <c r="A112" s="67"/>
      <c r="B112" s="67"/>
      <c r="C112" s="67"/>
      <c r="D112" s="67"/>
      <c r="E112" s="67"/>
      <c r="F112" s="67"/>
      <c r="G112" s="67"/>
      <c r="H112" s="67"/>
    </row>
    <row r="113" spans="1:8" x14ac:dyDescent="0.25">
      <c r="A113" s="67"/>
      <c r="B113" s="67"/>
      <c r="C113" s="67"/>
      <c r="D113" s="67"/>
      <c r="E113" s="67"/>
      <c r="F113" s="67"/>
      <c r="G113" s="67"/>
      <c r="H113" s="67"/>
    </row>
    <row r="114" spans="1:8" x14ac:dyDescent="0.25">
      <c r="A114" s="67"/>
      <c r="B114" s="67"/>
      <c r="C114" s="67"/>
      <c r="D114" s="67"/>
      <c r="E114" s="67"/>
      <c r="F114" s="67"/>
      <c r="G114" s="67"/>
      <c r="H114" s="67"/>
    </row>
    <row r="115" spans="1:8" x14ac:dyDescent="0.25">
      <c r="A115" s="67"/>
      <c r="B115" s="67"/>
      <c r="C115" s="67"/>
      <c r="D115" s="67"/>
      <c r="E115" s="67"/>
      <c r="F115" s="67"/>
      <c r="G115" s="67"/>
      <c r="H115" s="67"/>
    </row>
    <row r="116" spans="1:8" x14ac:dyDescent="0.25">
      <c r="A116" s="67"/>
      <c r="B116" s="67"/>
      <c r="C116" s="67"/>
      <c r="D116" s="67"/>
      <c r="E116" s="67"/>
      <c r="F116" s="67"/>
      <c r="G116" s="67"/>
      <c r="H116" s="67"/>
    </row>
    <row r="117" spans="1:8" x14ac:dyDescent="0.25">
      <c r="A117" s="67"/>
      <c r="B117" s="67"/>
      <c r="C117" s="67"/>
      <c r="D117" s="67"/>
      <c r="E117" s="67"/>
      <c r="F117" s="67"/>
      <c r="G117" s="67"/>
      <c r="H117" s="67"/>
    </row>
    <row r="118" spans="1:8" x14ac:dyDescent="0.25">
      <c r="A118" s="67"/>
      <c r="B118" s="67"/>
      <c r="C118" s="67"/>
      <c r="D118" s="67"/>
      <c r="E118" s="67"/>
      <c r="F118" s="67"/>
      <c r="G118" s="67"/>
      <c r="H118" s="67"/>
    </row>
    <row r="119" spans="1:8" x14ac:dyDescent="0.25">
      <c r="A119" s="67"/>
      <c r="B119" s="67"/>
      <c r="C119" s="67"/>
      <c r="D119" s="67"/>
      <c r="E119" s="67"/>
      <c r="F119" s="67"/>
      <c r="G119" s="67"/>
      <c r="H119" s="67"/>
    </row>
    <row r="120" spans="1:8" x14ac:dyDescent="0.25">
      <c r="A120" s="67"/>
      <c r="B120" s="67"/>
      <c r="C120" s="67"/>
      <c r="D120" s="67"/>
      <c r="E120" s="67"/>
      <c r="F120" s="67"/>
      <c r="G120" s="67"/>
      <c r="H120" s="67"/>
    </row>
    <row r="121" spans="1:8" x14ac:dyDescent="0.25">
      <c r="A121" s="67"/>
      <c r="B121" s="67"/>
      <c r="C121" s="67"/>
      <c r="D121" s="67"/>
      <c r="E121" s="67"/>
      <c r="F121" s="67"/>
      <c r="G121" s="67"/>
      <c r="H121" s="67"/>
    </row>
    <row r="122" spans="1:8" x14ac:dyDescent="0.25">
      <c r="A122" s="67"/>
      <c r="B122" s="67"/>
      <c r="C122" s="67"/>
      <c r="D122" s="67"/>
      <c r="E122" s="67"/>
      <c r="F122" s="67"/>
      <c r="G122" s="67"/>
      <c r="H122" s="67"/>
    </row>
    <row r="123" spans="1:8" x14ac:dyDescent="0.25">
      <c r="A123" s="67"/>
      <c r="B123" s="67"/>
      <c r="C123" s="67"/>
      <c r="D123" s="67"/>
      <c r="E123" s="67"/>
      <c r="F123" s="67"/>
      <c r="G123" s="67"/>
      <c r="H123" s="67"/>
    </row>
    <row r="124" spans="1:8" x14ac:dyDescent="0.25">
      <c r="A124" s="67"/>
      <c r="B124" s="67"/>
      <c r="C124" s="67"/>
      <c r="D124" s="67"/>
      <c r="E124" s="67"/>
      <c r="F124" s="67"/>
      <c r="G124" s="67"/>
      <c r="H124" s="67"/>
    </row>
    <row r="125" spans="1:8" x14ac:dyDescent="0.25">
      <c r="A125" s="67"/>
      <c r="B125" s="67"/>
      <c r="C125" s="67"/>
      <c r="D125" s="67"/>
      <c r="E125" s="67"/>
      <c r="F125" s="67"/>
      <c r="G125" s="67"/>
      <c r="H125" s="67"/>
    </row>
    <row r="126" spans="1:8" x14ac:dyDescent="0.25">
      <c r="A126" s="67"/>
      <c r="B126" s="67"/>
      <c r="C126" s="67"/>
      <c r="D126" s="67"/>
      <c r="E126" s="67"/>
      <c r="F126" s="67"/>
      <c r="G126" s="67"/>
      <c r="H126" s="67"/>
    </row>
    <row r="127" spans="1:8" x14ac:dyDescent="0.25">
      <c r="A127" s="67"/>
      <c r="B127" s="67"/>
      <c r="C127" s="67"/>
      <c r="D127" s="67"/>
      <c r="E127" s="67"/>
      <c r="F127" s="67"/>
      <c r="G127" s="67"/>
      <c r="H127" s="67"/>
    </row>
    <row r="128" spans="1:8" x14ac:dyDescent="0.25">
      <c r="A128" s="67"/>
      <c r="B128" s="67"/>
      <c r="C128" s="67"/>
      <c r="D128" s="67"/>
      <c r="E128" s="67"/>
      <c r="F128" s="67"/>
      <c r="G128" s="67"/>
      <c r="H128" s="67"/>
    </row>
    <row r="129" spans="1:8" x14ac:dyDescent="0.25">
      <c r="A129" s="67"/>
      <c r="B129" s="67"/>
      <c r="C129" s="67"/>
      <c r="D129" s="67"/>
      <c r="E129" s="67"/>
      <c r="F129" s="67"/>
      <c r="G129" s="67"/>
      <c r="H129" s="67"/>
    </row>
    <row r="130" spans="1:8" x14ac:dyDescent="0.25">
      <c r="A130" s="67"/>
      <c r="B130" s="67"/>
      <c r="C130" s="67"/>
      <c r="D130" s="67"/>
      <c r="E130" s="67"/>
      <c r="F130" s="67"/>
      <c r="G130" s="67"/>
      <c r="H130" s="67"/>
    </row>
    <row r="131" spans="1:8" x14ac:dyDescent="0.25">
      <c r="A131" s="67"/>
      <c r="B131" s="67"/>
      <c r="C131" s="67"/>
      <c r="D131" s="67"/>
      <c r="E131" s="67"/>
      <c r="F131" s="67"/>
      <c r="G131" s="67"/>
      <c r="H131" s="67"/>
    </row>
    <row r="132" spans="1:8" x14ac:dyDescent="0.25">
      <c r="A132" s="67"/>
      <c r="B132" s="67"/>
      <c r="C132" s="67"/>
      <c r="D132" s="67"/>
      <c r="E132" s="67"/>
      <c r="F132" s="67"/>
      <c r="G132" s="67"/>
      <c r="H132" s="67"/>
    </row>
    <row r="133" spans="1:8" x14ac:dyDescent="0.25">
      <c r="A133" s="67"/>
      <c r="B133" s="67"/>
      <c r="C133" s="67"/>
      <c r="D133" s="67"/>
      <c r="E133" s="67"/>
      <c r="F133" s="67"/>
      <c r="G133" s="67"/>
      <c r="H133" s="67"/>
    </row>
    <row r="134" spans="1:8" x14ac:dyDescent="0.25">
      <c r="A134" s="67"/>
      <c r="B134" s="67"/>
      <c r="C134" s="67"/>
      <c r="D134" s="67"/>
      <c r="E134" s="67"/>
      <c r="F134" s="67"/>
      <c r="G134" s="67"/>
      <c r="H134" s="67"/>
    </row>
    <row r="135" spans="1:8" x14ac:dyDescent="0.25">
      <c r="A135" s="67"/>
      <c r="B135" s="67"/>
      <c r="C135" s="67"/>
      <c r="D135" s="67"/>
      <c r="E135" s="67"/>
      <c r="F135" s="67"/>
      <c r="G135" s="67"/>
      <c r="H135" s="67"/>
    </row>
    <row r="136" spans="1:8" x14ac:dyDescent="0.25">
      <c r="A136" s="67"/>
      <c r="B136" s="67"/>
      <c r="C136" s="67"/>
      <c r="D136" s="67"/>
      <c r="E136" s="67"/>
      <c r="F136" s="67"/>
      <c r="G136" s="67"/>
      <c r="H136" s="67"/>
    </row>
    <row r="137" spans="1:8" x14ac:dyDescent="0.25">
      <c r="A137" s="67"/>
      <c r="B137" s="67"/>
      <c r="C137" s="67"/>
      <c r="D137" s="67"/>
      <c r="E137" s="67"/>
      <c r="F137" s="67"/>
      <c r="G137" s="67"/>
      <c r="H137" s="67"/>
    </row>
    <row r="138" spans="1:8" x14ac:dyDescent="0.25">
      <c r="A138" s="67"/>
      <c r="B138" s="67"/>
      <c r="C138" s="67"/>
      <c r="D138" s="67"/>
      <c r="E138" s="67"/>
      <c r="F138" s="67"/>
      <c r="G138" s="67"/>
      <c r="H138" s="67"/>
    </row>
    <row r="139" spans="1:8" x14ac:dyDescent="0.25">
      <c r="A139" s="67"/>
      <c r="B139" s="67"/>
      <c r="C139" s="67"/>
      <c r="D139" s="67"/>
      <c r="E139" s="67"/>
      <c r="F139" s="67"/>
      <c r="G139" s="67"/>
      <c r="H139" s="67"/>
    </row>
    <row r="140" spans="1:8" x14ac:dyDescent="0.25">
      <c r="A140" s="67"/>
      <c r="B140" s="67"/>
      <c r="C140" s="67"/>
      <c r="D140" s="67"/>
      <c r="E140" s="67"/>
      <c r="F140" s="67"/>
      <c r="G140" s="67"/>
      <c r="H140" s="67"/>
    </row>
    <row r="141" spans="1:8" x14ac:dyDescent="0.25">
      <c r="A141" s="67"/>
      <c r="B141" s="67"/>
      <c r="C141" s="67"/>
      <c r="D141" s="67"/>
      <c r="E141" s="67"/>
      <c r="F141" s="67"/>
      <c r="G141" s="67"/>
      <c r="H141" s="67"/>
    </row>
    <row r="142" spans="1:8" x14ac:dyDescent="0.25">
      <c r="A142" s="67"/>
      <c r="B142" s="67"/>
      <c r="C142" s="67"/>
      <c r="D142" s="67"/>
      <c r="E142" s="67"/>
      <c r="F142" s="67"/>
      <c r="G142" s="67"/>
      <c r="H142" s="67"/>
    </row>
    <row r="143" spans="1:8" x14ac:dyDescent="0.25">
      <c r="A143" s="67"/>
      <c r="B143" s="67"/>
      <c r="C143" s="67"/>
      <c r="D143" s="67"/>
      <c r="E143" s="67"/>
      <c r="F143" s="67"/>
      <c r="G143" s="67"/>
      <c r="H143" s="67"/>
    </row>
    <row r="144" spans="1:8" x14ac:dyDescent="0.25">
      <c r="A144" s="67"/>
      <c r="B144" s="67"/>
      <c r="C144" s="67"/>
      <c r="D144" s="67"/>
      <c r="E144" s="67"/>
      <c r="F144" s="67"/>
      <c r="G144" s="67"/>
      <c r="H144" s="67"/>
    </row>
    <row r="145" spans="1:8" x14ac:dyDescent="0.25">
      <c r="A145" s="67"/>
      <c r="B145" s="67"/>
      <c r="C145" s="67"/>
      <c r="D145" s="67"/>
      <c r="E145" s="67"/>
      <c r="F145" s="67"/>
      <c r="G145" s="67"/>
      <c r="H145" s="67"/>
    </row>
    <row r="146" spans="1:8" x14ac:dyDescent="0.25">
      <c r="A146" s="67"/>
      <c r="B146" s="67"/>
      <c r="C146" s="67"/>
      <c r="D146" s="67"/>
      <c r="E146" s="67"/>
      <c r="F146" s="67"/>
      <c r="G146" s="67"/>
      <c r="H146" s="67"/>
    </row>
    <row r="147" spans="1:8" x14ac:dyDescent="0.25">
      <c r="A147" s="67"/>
      <c r="B147" s="67"/>
      <c r="C147" s="67"/>
      <c r="D147" s="67"/>
      <c r="E147" s="67"/>
      <c r="F147" s="67"/>
      <c r="G147" s="67"/>
      <c r="H147" s="67"/>
    </row>
    <row r="148" spans="1:8" x14ac:dyDescent="0.25">
      <c r="A148" s="67"/>
      <c r="B148" s="67"/>
      <c r="C148" s="67"/>
      <c r="D148" s="67"/>
      <c r="E148" s="67"/>
      <c r="F148" s="67"/>
      <c r="G148" s="67"/>
      <c r="H148" s="67"/>
    </row>
    <row r="149" spans="1:8" x14ac:dyDescent="0.25">
      <c r="A149" s="67"/>
      <c r="B149" s="67"/>
      <c r="C149" s="67"/>
      <c r="D149" s="67"/>
      <c r="E149" s="67"/>
      <c r="F149" s="67"/>
      <c r="G149" s="67"/>
      <c r="H149" s="67"/>
    </row>
    <row r="150" spans="1:8" x14ac:dyDescent="0.25">
      <c r="A150" s="67"/>
      <c r="B150" s="67"/>
      <c r="C150" s="67"/>
      <c r="D150" s="67"/>
      <c r="E150" s="67"/>
      <c r="F150" s="67"/>
      <c r="G150" s="67"/>
      <c r="H150" s="67"/>
    </row>
    <row r="151" spans="1:8" x14ac:dyDescent="0.25">
      <c r="A151" s="67"/>
      <c r="B151" s="67"/>
      <c r="C151" s="67"/>
      <c r="D151" s="67"/>
      <c r="E151" s="67"/>
      <c r="F151" s="67"/>
      <c r="G151" s="67"/>
      <c r="H151" s="67"/>
    </row>
    <row r="152" spans="1:8" x14ac:dyDescent="0.25">
      <c r="A152" s="67"/>
      <c r="B152" s="67"/>
      <c r="C152" s="67"/>
      <c r="D152" s="67"/>
      <c r="E152" s="67"/>
      <c r="F152" s="67"/>
      <c r="G152" s="67"/>
      <c r="H152" s="67"/>
    </row>
    <row r="153" spans="1:8" x14ac:dyDescent="0.25">
      <c r="A153" s="67"/>
      <c r="B153" s="67"/>
      <c r="C153" s="67"/>
      <c r="D153" s="67"/>
      <c r="E153" s="67"/>
      <c r="F153" s="67"/>
      <c r="G153" s="67"/>
      <c r="H153" s="67"/>
    </row>
    <row r="154" spans="1:8" x14ac:dyDescent="0.25">
      <c r="A154" s="67"/>
      <c r="B154" s="67"/>
      <c r="C154" s="67"/>
      <c r="D154" s="67"/>
      <c r="E154" s="67"/>
      <c r="F154" s="67"/>
      <c r="G154" s="67"/>
      <c r="H154" s="67"/>
    </row>
    <row r="155" spans="1:8" x14ac:dyDescent="0.25">
      <c r="A155" s="67"/>
      <c r="B155" s="67"/>
      <c r="C155" s="67"/>
      <c r="D155" s="67"/>
      <c r="E155" s="67"/>
      <c r="F155" s="67"/>
      <c r="G155" s="67"/>
      <c r="H155" s="67"/>
    </row>
    <row r="156" spans="1:8" x14ac:dyDescent="0.25">
      <c r="A156" s="67"/>
      <c r="B156" s="67"/>
      <c r="C156" s="67"/>
      <c r="D156" s="67"/>
      <c r="E156" s="67"/>
      <c r="F156" s="67"/>
      <c r="G156" s="67"/>
      <c r="H156" s="67"/>
    </row>
    <row r="157" spans="1:8" x14ac:dyDescent="0.25">
      <c r="A157" s="67"/>
      <c r="B157" s="67"/>
      <c r="C157" s="67"/>
      <c r="D157" s="67"/>
      <c r="E157" s="67"/>
      <c r="F157" s="67"/>
      <c r="G157" s="67"/>
      <c r="H157" s="67"/>
    </row>
    <row r="158" spans="1:8" x14ac:dyDescent="0.25">
      <c r="A158" s="67"/>
      <c r="B158" s="67"/>
      <c r="C158" s="67"/>
      <c r="D158" s="67"/>
      <c r="E158" s="67"/>
      <c r="F158" s="67"/>
      <c r="G158" s="67"/>
      <c r="H158" s="67"/>
    </row>
    <row r="159" spans="1:8" x14ac:dyDescent="0.25">
      <c r="A159" s="67"/>
      <c r="B159" s="67"/>
      <c r="C159" s="67"/>
      <c r="D159" s="67"/>
      <c r="E159" s="67"/>
      <c r="F159" s="67"/>
      <c r="G159" s="67"/>
      <c r="H159" s="67"/>
    </row>
    <row r="160" spans="1:8" x14ac:dyDescent="0.25">
      <c r="A160" s="67"/>
      <c r="B160" s="67"/>
      <c r="C160" s="67"/>
      <c r="D160" s="67"/>
      <c r="E160" s="67"/>
      <c r="F160" s="67"/>
      <c r="G160" s="67"/>
      <c r="H160" s="67"/>
    </row>
    <row r="161" spans="1:8" x14ac:dyDescent="0.25">
      <c r="A161" s="67"/>
      <c r="B161" s="67"/>
      <c r="C161" s="67"/>
      <c r="D161" s="67"/>
      <c r="E161" s="67"/>
      <c r="F161" s="67"/>
      <c r="G161" s="67"/>
      <c r="H161" s="67"/>
    </row>
    <row r="162" spans="1:8" x14ac:dyDescent="0.25">
      <c r="A162" s="67"/>
      <c r="B162" s="67"/>
      <c r="C162" s="67"/>
      <c r="D162" s="67"/>
      <c r="E162" s="67"/>
      <c r="F162" s="67"/>
      <c r="G162" s="67"/>
      <c r="H162" s="67"/>
    </row>
    <row r="163" spans="1:8" x14ac:dyDescent="0.25">
      <c r="A163" s="67"/>
      <c r="B163" s="67"/>
      <c r="C163" s="67"/>
      <c r="D163" s="67"/>
      <c r="E163" s="67"/>
      <c r="F163" s="67"/>
      <c r="G163" s="67"/>
      <c r="H163" s="67"/>
    </row>
    <row r="164" spans="1:8" x14ac:dyDescent="0.25">
      <c r="A164" s="67"/>
      <c r="B164" s="67"/>
      <c r="C164" s="67"/>
      <c r="D164" s="67"/>
      <c r="E164" s="67"/>
      <c r="F164" s="67"/>
      <c r="G164" s="67"/>
      <c r="H164" s="67"/>
    </row>
    <row r="165" spans="1:8" x14ac:dyDescent="0.25">
      <c r="A165" s="67"/>
      <c r="B165" s="67"/>
      <c r="C165" s="67"/>
      <c r="D165" s="67"/>
      <c r="E165" s="67"/>
      <c r="F165" s="67"/>
      <c r="G165" s="67"/>
      <c r="H165" s="67"/>
    </row>
    <row r="166" spans="1:8" x14ac:dyDescent="0.25">
      <c r="A166" s="67"/>
      <c r="B166" s="67"/>
      <c r="C166" s="67"/>
      <c r="D166" s="67"/>
      <c r="E166" s="67"/>
      <c r="F166" s="67"/>
      <c r="G166" s="67"/>
      <c r="H166" s="67"/>
    </row>
    <row r="167" spans="1:8" x14ac:dyDescent="0.25">
      <c r="A167" s="67"/>
      <c r="B167" s="67"/>
      <c r="C167" s="67"/>
      <c r="D167" s="67"/>
      <c r="E167" s="67"/>
      <c r="F167" s="67"/>
      <c r="G167" s="67"/>
      <c r="H167" s="67"/>
    </row>
    <row r="168" spans="1:8" x14ac:dyDescent="0.25">
      <c r="A168" s="67"/>
      <c r="B168" s="67"/>
      <c r="C168" s="67"/>
      <c r="D168" s="67"/>
      <c r="E168" s="67"/>
      <c r="F168" s="67"/>
      <c r="G168" s="67"/>
      <c r="H168" s="67"/>
    </row>
    <row r="169" spans="1:8" x14ac:dyDescent="0.25">
      <c r="A169" s="67"/>
      <c r="B169" s="67"/>
      <c r="C169" s="67"/>
      <c r="D169" s="67"/>
      <c r="E169" s="67"/>
      <c r="F169" s="67"/>
      <c r="G169" s="67"/>
      <c r="H169" s="67"/>
    </row>
    <row r="170" spans="1:8" x14ac:dyDescent="0.25">
      <c r="A170" s="67"/>
      <c r="B170" s="67"/>
      <c r="C170" s="67"/>
      <c r="D170" s="67"/>
      <c r="E170" s="67"/>
      <c r="F170" s="67"/>
      <c r="G170" s="67"/>
      <c r="H170" s="67"/>
    </row>
    <row r="171" spans="1:8" x14ac:dyDescent="0.25">
      <c r="A171" s="67"/>
      <c r="B171" s="67"/>
      <c r="C171" s="67"/>
      <c r="D171" s="67"/>
      <c r="E171" s="67"/>
      <c r="F171" s="67"/>
      <c r="G171" s="67"/>
      <c r="H171" s="67"/>
    </row>
    <row r="172" spans="1:8" x14ac:dyDescent="0.25">
      <c r="A172" s="67"/>
      <c r="B172" s="67"/>
      <c r="C172" s="67"/>
      <c r="D172" s="67"/>
      <c r="E172" s="67"/>
      <c r="F172" s="67"/>
      <c r="G172" s="67"/>
      <c r="H172" s="67"/>
    </row>
    <row r="173" spans="1:8" x14ac:dyDescent="0.25">
      <c r="A173" s="67"/>
      <c r="B173" s="67"/>
      <c r="C173" s="67"/>
      <c r="D173" s="67"/>
      <c r="E173" s="67"/>
      <c r="F173" s="67"/>
      <c r="G173" s="67"/>
      <c r="H173" s="67"/>
    </row>
    <row r="174" spans="1:8" x14ac:dyDescent="0.25">
      <c r="A174" s="67"/>
      <c r="B174" s="67"/>
      <c r="C174" s="67"/>
      <c r="D174" s="67"/>
      <c r="E174" s="67"/>
      <c r="F174" s="67"/>
      <c r="G174" s="67"/>
      <c r="H174" s="67"/>
    </row>
    <row r="175" spans="1:8" x14ac:dyDescent="0.25">
      <c r="A175" s="67"/>
      <c r="B175" s="67"/>
      <c r="C175" s="67"/>
      <c r="D175" s="67"/>
      <c r="E175" s="67"/>
      <c r="F175" s="67"/>
      <c r="G175" s="67"/>
      <c r="H175" s="67"/>
    </row>
    <row r="176" spans="1:8" x14ac:dyDescent="0.25">
      <c r="A176" s="67"/>
      <c r="B176" s="67"/>
      <c r="C176" s="67"/>
      <c r="D176" s="67"/>
      <c r="E176" s="67"/>
      <c r="F176" s="67"/>
      <c r="G176" s="67"/>
      <c r="H176" s="67"/>
    </row>
    <row r="177" spans="1:8" x14ac:dyDescent="0.25">
      <c r="A177" s="67"/>
      <c r="B177" s="67"/>
      <c r="C177" s="67"/>
      <c r="D177" s="67"/>
      <c r="E177" s="67"/>
      <c r="F177" s="67"/>
      <c r="G177" s="67"/>
      <c r="H177" s="67"/>
    </row>
    <row r="178" spans="1:8" x14ac:dyDescent="0.25">
      <c r="A178" s="67"/>
      <c r="B178" s="67"/>
      <c r="C178" s="67"/>
      <c r="D178" s="67"/>
      <c r="E178" s="67"/>
      <c r="F178" s="67"/>
      <c r="G178" s="67"/>
      <c r="H178" s="67"/>
    </row>
    <row r="179" spans="1:8" x14ac:dyDescent="0.25">
      <c r="A179" s="67"/>
      <c r="B179" s="67"/>
      <c r="C179" s="67"/>
      <c r="D179" s="67"/>
      <c r="E179" s="67"/>
      <c r="F179" s="67"/>
      <c r="G179" s="67"/>
      <c r="H179" s="67"/>
    </row>
    <row r="180" spans="1:8" x14ac:dyDescent="0.25">
      <c r="A180" s="67"/>
      <c r="B180" s="67"/>
      <c r="C180" s="67"/>
      <c r="D180" s="67"/>
      <c r="E180" s="67"/>
      <c r="F180" s="67"/>
      <c r="G180" s="67"/>
      <c r="H180" s="67"/>
    </row>
    <row r="181" spans="1:8" x14ac:dyDescent="0.25">
      <c r="A181" s="67"/>
      <c r="B181" s="67"/>
      <c r="C181" s="67"/>
      <c r="D181" s="67"/>
      <c r="E181" s="67"/>
      <c r="F181" s="67"/>
      <c r="G181" s="67"/>
      <c r="H181" s="67"/>
    </row>
    <row r="182" spans="1:8" x14ac:dyDescent="0.25">
      <c r="A182" s="67"/>
      <c r="B182" s="67"/>
      <c r="C182" s="67"/>
      <c r="D182" s="67"/>
      <c r="E182" s="67"/>
      <c r="F182" s="67"/>
      <c r="G182" s="67"/>
      <c r="H182" s="67"/>
    </row>
    <row r="183" spans="1:8" x14ac:dyDescent="0.25">
      <c r="A183" s="67"/>
      <c r="B183" s="67"/>
      <c r="C183" s="67"/>
      <c r="D183" s="67"/>
      <c r="E183" s="67"/>
      <c r="F183" s="67"/>
      <c r="G183" s="67"/>
      <c r="H183" s="67"/>
    </row>
    <row r="184" spans="1:8" x14ac:dyDescent="0.25">
      <c r="A184" s="67"/>
      <c r="B184" s="67"/>
      <c r="C184" s="67"/>
      <c r="D184" s="67"/>
      <c r="E184" s="67"/>
      <c r="F184" s="67"/>
      <c r="G184" s="67"/>
      <c r="H184" s="67"/>
    </row>
    <row r="185" spans="1:8" x14ac:dyDescent="0.25">
      <c r="A185" s="67"/>
      <c r="B185" s="67"/>
      <c r="C185" s="67"/>
      <c r="D185" s="67"/>
      <c r="E185" s="67"/>
      <c r="F185" s="67"/>
      <c r="G185" s="67"/>
      <c r="H185" s="67"/>
    </row>
    <row r="186" spans="1:8" x14ac:dyDescent="0.25">
      <c r="A186" s="67"/>
      <c r="B186" s="67"/>
      <c r="C186" s="67"/>
      <c r="D186" s="67"/>
      <c r="E186" s="67"/>
      <c r="F186" s="67"/>
      <c r="G186" s="67"/>
      <c r="H186" s="67"/>
    </row>
    <row r="187" spans="1:8" x14ac:dyDescent="0.25">
      <c r="A187" s="67"/>
      <c r="B187" s="67"/>
      <c r="C187" s="67"/>
      <c r="D187" s="67"/>
      <c r="E187" s="67"/>
      <c r="F187" s="67"/>
      <c r="G187" s="67"/>
      <c r="H187" s="67"/>
    </row>
    <row r="188" spans="1:8" x14ac:dyDescent="0.25">
      <c r="A188" s="67"/>
      <c r="B188" s="67"/>
      <c r="C188" s="67"/>
      <c r="D188" s="67"/>
      <c r="E188" s="67"/>
      <c r="F188" s="67"/>
      <c r="G188" s="67"/>
      <c r="H188" s="67"/>
    </row>
    <row r="189" spans="1:8" x14ac:dyDescent="0.25">
      <c r="A189" s="67"/>
      <c r="B189" s="67"/>
      <c r="C189" s="67"/>
      <c r="D189" s="67"/>
      <c r="E189" s="67"/>
      <c r="F189" s="67"/>
      <c r="G189" s="67"/>
      <c r="H189" s="67"/>
    </row>
    <row r="190" spans="1:8" x14ac:dyDescent="0.25">
      <c r="A190" s="67"/>
      <c r="B190" s="67"/>
      <c r="C190" s="67"/>
      <c r="D190" s="67"/>
      <c r="E190" s="67"/>
      <c r="F190" s="67"/>
      <c r="G190" s="67"/>
      <c r="H190" s="67"/>
    </row>
    <row r="191" spans="1:8" x14ac:dyDescent="0.25">
      <c r="A191" s="67"/>
      <c r="B191" s="67"/>
      <c r="C191" s="67"/>
      <c r="D191" s="67"/>
      <c r="E191" s="67"/>
      <c r="F191" s="67"/>
      <c r="G191" s="67"/>
      <c r="H191" s="67"/>
    </row>
    <row r="192" spans="1:8" x14ac:dyDescent="0.25">
      <c r="A192" s="67"/>
      <c r="B192" s="67"/>
      <c r="C192" s="67"/>
      <c r="D192" s="67"/>
      <c r="E192" s="67"/>
      <c r="F192" s="67"/>
      <c r="G192" s="67"/>
      <c r="H192" s="67"/>
    </row>
    <row r="193" spans="1:8" x14ac:dyDescent="0.25">
      <c r="A193" s="67"/>
      <c r="B193" s="67"/>
      <c r="C193" s="67"/>
      <c r="D193" s="67"/>
      <c r="E193" s="67"/>
      <c r="F193" s="67"/>
      <c r="G193" s="67"/>
      <c r="H193" s="67"/>
    </row>
    <row r="194" spans="1:8" x14ac:dyDescent="0.25">
      <c r="A194" s="67"/>
      <c r="B194" s="67"/>
      <c r="C194" s="67"/>
      <c r="D194" s="67"/>
      <c r="E194" s="67"/>
      <c r="F194" s="67"/>
      <c r="G194" s="67"/>
      <c r="H194" s="67"/>
    </row>
    <row r="195" spans="1:8" x14ac:dyDescent="0.25">
      <c r="A195" s="67"/>
      <c r="B195" s="67"/>
      <c r="C195" s="67"/>
      <c r="D195" s="67"/>
      <c r="E195" s="67"/>
      <c r="F195" s="67"/>
      <c r="G195" s="67"/>
      <c r="H195" s="67"/>
    </row>
    <row r="196" spans="1:8" x14ac:dyDescent="0.25">
      <c r="A196" s="67"/>
      <c r="B196" s="67"/>
      <c r="C196" s="67"/>
      <c r="D196" s="67"/>
      <c r="E196" s="67"/>
      <c r="F196" s="67"/>
      <c r="G196" s="67"/>
      <c r="H196" s="67"/>
    </row>
    <row r="197" spans="1:8" x14ac:dyDescent="0.25">
      <c r="A197" s="67"/>
      <c r="B197" s="67"/>
      <c r="C197" s="67"/>
      <c r="D197" s="67"/>
      <c r="E197" s="67"/>
      <c r="F197" s="67"/>
      <c r="G197" s="67"/>
      <c r="H197" s="67"/>
    </row>
    <row r="198" spans="1:8" x14ac:dyDescent="0.25">
      <c r="A198" s="67"/>
      <c r="B198" s="67"/>
      <c r="C198" s="67"/>
      <c r="D198" s="67"/>
      <c r="E198" s="67"/>
      <c r="F198" s="67"/>
      <c r="G198" s="67"/>
      <c r="H198" s="67"/>
    </row>
    <row r="199" spans="1:8" x14ac:dyDescent="0.25">
      <c r="A199" s="67"/>
      <c r="B199" s="67"/>
      <c r="C199" s="67"/>
      <c r="D199" s="67"/>
      <c r="E199" s="67"/>
      <c r="F199" s="67"/>
      <c r="G199" s="67"/>
      <c r="H199" s="67"/>
    </row>
    <row r="200" spans="1:8" x14ac:dyDescent="0.25">
      <c r="A200" s="67"/>
      <c r="B200" s="67"/>
      <c r="C200" s="67"/>
      <c r="D200" s="67"/>
      <c r="E200" s="67"/>
      <c r="F200" s="67"/>
      <c r="G200" s="67"/>
      <c r="H200" s="67"/>
    </row>
    <row r="201" spans="1:8" x14ac:dyDescent="0.25">
      <c r="A201" s="67"/>
      <c r="B201" s="67"/>
      <c r="C201" s="67"/>
      <c r="D201" s="67"/>
      <c r="E201" s="67"/>
      <c r="F201" s="67"/>
      <c r="G201" s="67"/>
      <c r="H201" s="67"/>
    </row>
    <row r="202" spans="1:8" x14ac:dyDescent="0.25">
      <c r="A202" s="67"/>
      <c r="B202" s="67"/>
      <c r="C202" s="67"/>
      <c r="D202" s="67"/>
      <c r="E202" s="67"/>
      <c r="F202" s="67"/>
      <c r="G202" s="67"/>
      <c r="H202" s="67"/>
    </row>
    <row r="203" spans="1:8" x14ac:dyDescent="0.25">
      <c r="A203" s="67"/>
      <c r="B203" s="67"/>
      <c r="C203" s="67"/>
      <c r="D203" s="67"/>
      <c r="E203" s="67"/>
      <c r="F203" s="67"/>
      <c r="G203" s="67"/>
      <c r="H203" s="67"/>
    </row>
    <row r="204" spans="1:8" x14ac:dyDescent="0.25">
      <c r="A204" s="67"/>
      <c r="B204" s="67"/>
      <c r="C204" s="67"/>
      <c r="D204" s="67"/>
      <c r="E204" s="67"/>
      <c r="F204" s="67"/>
      <c r="G204" s="67"/>
      <c r="H204" s="67"/>
    </row>
    <row r="205" spans="1:8" x14ac:dyDescent="0.25">
      <c r="A205" s="67"/>
      <c r="B205" s="67"/>
      <c r="C205" s="67"/>
      <c r="D205" s="67"/>
      <c r="E205" s="67"/>
      <c r="F205" s="67"/>
      <c r="G205" s="67"/>
      <c r="H205" s="67"/>
    </row>
    <row r="206" spans="1:8" x14ac:dyDescent="0.25">
      <c r="A206" s="67"/>
      <c r="B206" s="67"/>
      <c r="C206" s="67"/>
      <c r="D206" s="67"/>
      <c r="E206" s="67"/>
      <c r="F206" s="67"/>
      <c r="G206" s="67"/>
      <c r="H206" s="67"/>
    </row>
    <row r="207" spans="1:8" x14ac:dyDescent="0.25">
      <c r="A207" s="67"/>
      <c r="B207" s="67"/>
      <c r="C207" s="67"/>
      <c r="D207" s="67"/>
      <c r="E207" s="67"/>
      <c r="F207" s="67"/>
      <c r="G207" s="67"/>
      <c r="H207" s="67"/>
    </row>
    <row r="208" spans="1:8" x14ac:dyDescent="0.25">
      <c r="A208" s="67"/>
      <c r="B208" s="67"/>
      <c r="C208" s="67"/>
      <c r="D208" s="67"/>
      <c r="E208" s="67"/>
      <c r="F208" s="67"/>
      <c r="G208" s="67"/>
      <c r="H208" s="67"/>
    </row>
    <row r="209" spans="1:8" x14ac:dyDescent="0.25">
      <c r="A209" s="67"/>
      <c r="B209" s="67"/>
      <c r="C209" s="67"/>
      <c r="D209" s="67"/>
      <c r="E209" s="67"/>
      <c r="F209" s="67"/>
      <c r="G209" s="67"/>
      <c r="H209" s="67"/>
    </row>
    <row r="210" spans="1:8" x14ac:dyDescent="0.25">
      <c r="A210" s="67"/>
      <c r="B210" s="67"/>
      <c r="C210" s="67"/>
      <c r="D210" s="67"/>
      <c r="E210" s="67"/>
      <c r="F210" s="67"/>
      <c r="G210" s="67"/>
      <c r="H210" s="67"/>
    </row>
    <row r="211" spans="1:8" x14ac:dyDescent="0.25">
      <c r="A211" s="67"/>
      <c r="B211" s="67"/>
      <c r="C211" s="67"/>
      <c r="D211" s="67"/>
      <c r="E211" s="67"/>
      <c r="F211" s="67"/>
      <c r="G211" s="67"/>
      <c r="H211" s="67"/>
    </row>
    <row r="212" spans="1:8" x14ac:dyDescent="0.25">
      <c r="A212" s="67"/>
      <c r="B212" s="67"/>
      <c r="C212" s="67"/>
      <c r="D212" s="67"/>
      <c r="E212" s="67"/>
      <c r="F212" s="67"/>
      <c r="G212" s="67"/>
      <c r="H212" s="67"/>
    </row>
    <row r="213" spans="1:8" x14ac:dyDescent="0.25">
      <c r="A213" s="67"/>
      <c r="B213" s="67"/>
      <c r="C213" s="67"/>
      <c r="D213" s="67"/>
      <c r="E213" s="67"/>
      <c r="F213" s="67"/>
      <c r="G213" s="67"/>
      <c r="H213" s="67"/>
    </row>
    <row r="214" spans="1:8" x14ac:dyDescent="0.25">
      <c r="A214" s="67"/>
      <c r="B214" s="67"/>
      <c r="C214" s="67"/>
      <c r="D214" s="67"/>
      <c r="E214" s="67"/>
      <c r="F214" s="67"/>
      <c r="G214" s="67"/>
      <c r="H214" s="67"/>
    </row>
    <row r="215" spans="1:8" x14ac:dyDescent="0.25">
      <c r="A215" s="67"/>
      <c r="B215" s="67"/>
      <c r="C215" s="67"/>
      <c r="D215" s="67"/>
      <c r="E215" s="67"/>
      <c r="F215" s="67"/>
      <c r="G215" s="67"/>
      <c r="H215" s="67"/>
    </row>
    <row r="216" spans="1:8" x14ac:dyDescent="0.25">
      <c r="A216" s="67"/>
      <c r="B216" s="67"/>
      <c r="C216" s="67"/>
      <c r="D216" s="67"/>
      <c r="E216" s="67"/>
      <c r="F216" s="67"/>
      <c r="G216" s="67"/>
      <c r="H216" s="67"/>
    </row>
    <row r="217" spans="1:8" x14ac:dyDescent="0.25">
      <c r="A217" s="67"/>
      <c r="B217" s="67"/>
      <c r="C217" s="67"/>
      <c r="D217" s="67"/>
      <c r="E217" s="67"/>
      <c r="F217" s="67"/>
      <c r="G217" s="67"/>
      <c r="H217" s="67"/>
    </row>
    <row r="218" spans="1:8" x14ac:dyDescent="0.25">
      <c r="A218" s="67"/>
      <c r="B218" s="67"/>
      <c r="C218" s="67"/>
      <c r="D218" s="67"/>
      <c r="E218" s="67"/>
      <c r="F218" s="67"/>
      <c r="G218" s="67"/>
      <c r="H218" s="67"/>
    </row>
    <row r="219" spans="1:8" x14ac:dyDescent="0.25">
      <c r="A219" s="67"/>
      <c r="B219" s="67"/>
      <c r="C219" s="67"/>
      <c r="D219" s="67"/>
      <c r="E219" s="67"/>
      <c r="F219" s="67"/>
      <c r="G219" s="67"/>
      <c r="H219" s="67"/>
    </row>
    <row r="220" spans="1:8" x14ac:dyDescent="0.25">
      <c r="A220" s="67"/>
      <c r="B220" s="67"/>
      <c r="C220" s="67"/>
      <c r="D220" s="67"/>
      <c r="E220" s="67"/>
      <c r="F220" s="67"/>
      <c r="G220" s="67"/>
      <c r="H220" s="67"/>
    </row>
    <row r="221" spans="1:8" x14ac:dyDescent="0.25">
      <c r="A221" s="67"/>
      <c r="B221" s="67"/>
      <c r="C221" s="67"/>
      <c r="D221" s="67"/>
      <c r="E221" s="67"/>
      <c r="F221" s="67"/>
      <c r="G221" s="67"/>
      <c r="H221" s="67"/>
    </row>
    <row r="222" spans="1:8" x14ac:dyDescent="0.25">
      <c r="A222" s="67"/>
      <c r="B222" s="67"/>
      <c r="C222" s="67"/>
      <c r="D222" s="67"/>
      <c r="E222" s="67"/>
      <c r="F222" s="67"/>
      <c r="G222" s="67"/>
      <c r="H222" s="67"/>
    </row>
    <row r="223" spans="1:8" x14ac:dyDescent="0.25">
      <c r="A223" s="67"/>
      <c r="B223" s="67"/>
      <c r="C223" s="67"/>
      <c r="D223" s="67"/>
      <c r="E223" s="67"/>
      <c r="F223" s="67"/>
      <c r="G223" s="67"/>
      <c r="H223" s="67"/>
    </row>
    <row r="224" spans="1:8" x14ac:dyDescent="0.25">
      <c r="A224" s="67"/>
      <c r="B224" s="67"/>
      <c r="C224" s="67"/>
      <c r="D224" s="67"/>
      <c r="E224" s="67"/>
      <c r="F224" s="67"/>
      <c r="G224" s="67"/>
      <c r="H224" s="67"/>
    </row>
    <row r="225" spans="1:8" x14ac:dyDescent="0.25">
      <c r="A225" s="67"/>
      <c r="B225" s="67"/>
      <c r="C225" s="67"/>
      <c r="D225" s="67"/>
      <c r="E225" s="67"/>
      <c r="F225" s="67"/>
      <c r="G225" s="67"/>
      <c r="H225" s="67"/>
    </row>
    <row r="226" spans="1:8" x14ac:dyDescent="0.25">
      <c r="A226" s="67"/>
      <c r="B226" s="67"/>
      <c r="C226" s="67"/>
      <c r="D226" s="67"/>
      <c r="E226" s="67"/>
      <c r="F226" s="67"/>
      <c r="G226" s="67"/>
      <c r="H226" s="67"/>
    </row>
    <row r="227" spans="1:8" x14ac:dyDescent="0.25">
      <c r="A227" s="67"/>
      <c r="B227" s="67"/>
      <c r="C227" s="67"/>
      <c r="D227" s="67"/>
      <c r="E227" s="67"/>
      <c r="F227" s="67"/>
      <c r="G227" s="67"/>
      <c r="H227" s="67"/>
    </row>
    <row r="228" spans="1:8" x14ac:dyDescent="0.25">
      <c r="A228" s="67"/>
      <c r="B228" s="67"/>
      <c r="C228" s="67"/>
      <c r="D228" s="67"/>
      <c r="E228" s="67"/>
      <c r="F228" s="67"/>
      <c r="G228" s="67"/>
      <c r="H228" s="67"/>
    </row>
    <row r="229" spans="1:8" x14ac:dyDescent="0.25">
      <c r="A229" s="67"/>
      <c r="B229" s="67"/>
      <c r="C229" s="67"/>
      <c r="D229" s="67"/>
      <c r="E229" s="67"/>
      <c r="F229" s="67"/>
      <c r="G229" s="67"/>
      <c r="H229" s="67"/>
    </row>
    <row r="230" spans="1:8" x14ac:dyDescent="0.25">
      <c r="A230" s="67"/>
      <c r="B230" s="67"/>
      <c r="C230" s="67"/>
      <c r="D230" s="67"/>
      <c r="E230" s="67"/>
      <c r="F230" s="67"/>
      <c r="G230" s="67"/>
      <c r="H230" s="67"/>
    </row>
    <row r="231" spans="1:8" x14ac:dyDescent="0.25">
      <c r="A231" s="67"/>
      <c r="B231" s="67"/>
      <c r="C231" s="67"/>
      <c r="D231" s="67"/>
      <c r="E231" s="67"/>
      <c r="F231" s="67"/>
      <c r="G231" s="67"/>
      <c r="H231" s="67"/>
    </row>
    <row r="232" spans="1:8" x14ac:dyDescent="0.25">
      <c r="A232" s="67"/>
      <c r="B232" s="67"/>
      <c r="C232" s="67"/>
      <c r="D232" s="67"/>
      <c r="E232" s="67"/>
      <c r="F232" s="67"/>
      <c r="G232" s="67"/>
      <c r="H232" s="67"/>
    </row>
    <row r="233" spans="1:8" x14ac:dyDescent="0.25">
      <c r="A233" s="67"/>
      <c r="B233" s="67"/>
      <c r="C233" s="67"/>
      <c r="D233" s="67"/>
      <c r="E233" s="67"/>
      <c r="F233" s="67"/>
      <c r="G233" s="67"/>
      <c r="H233" s="67"/>
    </row>
    <row r="234" spans="1:8" x14ac:dyDescent="0.25">
      <c r="A234" s="67"/>
      <c r="B234" s="67"/>
      <c r="C234" s="67"/>
      <c r="D234" s="67"/>
      <c r="E234" s="67"/>
      <c r="F234" s="67"/>
      <c r="G234" s="67"/>
      <c r="H234" s="67"/>
    </row>
    <row r="235" spans="1:8" x14ac:dyDescent="0.25">
      <c r="A235" s="67"/>
      <c r="B235" s="67"/>
      <c r="C235" s="67"/>
      <c r="D235" s="67"/>
      <c r="E235" s="67"/>
      <c r="F235" s="67"/>
      <c r="G235" s="67"/>
      <c r="H235" s="67"/>
    </row>
    <row r="236" spans="1:8" x14ac:dyDescent="0.25">
      <c r="A236" s="67"/>
      <c r="B236" s="67"/>
      <c r="C236" s="67"/>
      <c r="D236" s="67"/>
      <c r="E236" s="67"/>
      <c r="F236" s="67"/>
      <c r="G236" s="67"/>
      <c r="H236" s="67"/>
    </row>
    <row r="237" spans="1:8" x14ac:dyDescent="0.25">
      <c r="A237" s="67"/>
      <c r="B237" s="67"/>
      <c r="C237" s="67"/>
      <c r="D237" s="67"/>
      <c r="E237" s="67"/>
      <c r="F237" s="67"/>
      <c r="G237" s="67"/>
      <c r="H237" s="67"/>
    </row>
    <row r="238" spans="1:8" x14ac:dyDescent="0.25">
      <c r="A238" s="67"/>
      <c r="B238" s="67"/>
      <c r="C238" s="67"/>
      <c r="D238" s="67"/>
      <c r="E238" s="67"/>
      <c r="F238" s="67"/>
      <c r="G238" s="67"/>
      <c r="H238" s="67"/>
    </row>
    <row r="239" spans="1:8" x14ac:dyDescent="0.25">
      <c r="A239" s="67"/>
      <c r="B239" s="67"/>
      <c r="C239" s="67"/>
      <c r="D239" s="67"/>
      <c r="E239" s="67"/>
      <c r="F239" s="67"/>
      <c r="G239" s="67"/>
      <c r="H239" s="67"/>
    </row>
    <row r="240" spans="1:8" x14ac:dyDescent="0.25">
      <c r="A240" s="67"/>
      <c r="B240" s="67"/>
      <c r="C240" s="67"/>
      <c r="D240" s="67"/>
      <c r="E240" s="67"/>
      <c r="F240" s="67"/>
      <c r="G240" s="67"/>
      <c r="H240" s="67"/>
    </row>
    <row r="241" spans="1:8" x14ac:dyDescent="0.25">
      <c r="A241" s="67"/>
      <c r="B241" s="67"/>
      <c r="C241" s="67"/>
      <c r="D241" s="67"/>
      <c r="E241" s="67"/>
      <c r="F241" s="67"/>
      <c r="G241" s="67"/>
      <c r="H241" s="67"/>
    </row>
    <row r="242" spans="1:8" x14ac:dyDescent="0.25">
      <c r="A242" s="67"/>
      <c r="B242" s="67"/>
      <c r="C242" s="67"/>
      <c r="D242" s="67"/>
      <c r="E242" s="67"/>
      <c r="F242" s="67"/>
      <c r="G242" s="67"/>
      <c r="H242" s="67"/>
    </row>
    <row r="243" spans="1:8" x14ac:dyDescent="0.25">
      <c r="A243" s="67"/>
      <c r="B243" s="67"/>
      <c r="C243" s="67"/>
      <c r="D243" s="67"/>
      <c r="E243" s="67"/>
      <c r="F243" s="67"/>
      <c r="G243" s="67"/>
      <c r="H243" s="67"/>
    </row>
    <row r="244" spans="1:8" x14ac:dyDescent="0.25">
      <c r="A244" s="67"/>
      <c r="B244" s="67"/>
      <c r="C244" s="67"/>
      <c r="D244" s="67"/>
      <c r="E244" s="67"/>
      <c r="F244" s="67"/>
      <c r="G244" s="67"/>
      <c r="H244" s="67"/>
    </row>
    <row r="245" spans="1:8" x14ac:dyDescent="0.25">
      <c r="A245" s="67"/>
      <c r="B245" s="67"/>
      <c r="C245" s="67"/>
      <c r="D245" s="67"/>
      <c r="E245" s="67"/>
      <c r="F245" s="67"/>
      <c r="G245" s="67"/>
      <c r="H245" s="67"/>
    </row>
    <row r="246" spans="1:8" x14ac:dyDescent="0.25">
      <c r="A246" s="67"/>
      <c r="B246" s="67"/>
      <c r="C246" s="67"/>
      <c r="D246" s="67"/>
      <c r="E246" s="67"/>
      <c r="F246" s="67"/>
      <c r="G246" s="67"/>
      <c r="H246" s="67"/>
    </row>
    <row r="247" spans="1:8" x14ac:dyDescent="0.25">
      <c r="A247" s="67"/>
      <c r="B247" s="67"/>
      <c r="C247" s="67"/>
      <c r="D247" s="67"/>
      <c r="E247" s="67"/>
      <c r="F247" s="67"/>
      <c r="G247" s="67"/>
      <c r="H247" s="67"/>
    </row>
    <row r="248" spans="1:8" x14ac:dyDescent="0.25">
      <c r="A248" s="67"/>
      <c r="B248" s="67"/>
      <c r="C248" s="67"/>
      <c r="D248" s="67"/>
      <c r="E248" s="67"/>
      <c r="F248" s="67"/>
      <c r="G248" s="67"/>
      <c r="H248" s="67"/>
    </row>
    <row r="249" spans="1:8" x14ac:dyDescent="0.25">
      <c r="A249" s="67"/>
      <c r="B249" s="67"/>
      <c r="C249" s="67"/>
      <c r="D249" s="67"/>
      <c r="E249" s="67"/>
      <c r="F249" s="67"/>
      <c r="G249" s="67"/>
      <c r="H249" s="67"/>
    </row>
    <row r="250" spans="1:8" x14ac:dyDescent="0.25">
      <c r="A250" s="67"/>
      <c r="B250" s="67"/>
      <c r="C250" s="67"/>
      <c r="D250" s="67"/>
      <c r="E250" s="67"/>
      <c r="F250" s="67"/>
      <c r="G250" s="67"/>
      <c r="H250" s="67"/>
    </row>
    <row r="251" spans="1:8" x14ac:dyDescent="0.25">
      <c r="A251" s="67"/>
      <c r="B251" s="67"/>
      <c r="C251" s="67"/>
      <c r="D251" s="67"/>
      <c r="E251" s="67"/>
      <c r="F251" s="67"/>
      <c r="G251" s="67"/>
      <c r="H251" s="67"/>
    </row>
    <row r="252" spans="1:8" x14ac:dyDescent="0.25">
      <c r="A252" s="67"/>
      <c r="B252" s="67"/>
      <c r="C252" s="67"/>
      <c r="D252" s="67"/>
      <c r="E252" s="67"/>
      <c r="F252" s="67"/>
      <c r="G252" s="67"/>
      <c r="H252" s="67"/>
    </row>
    <row r="253" spans="1:8" x14ac:dyDescent="0.25">
      <c r="A253" s="67"/>
      <c r="B253" s="67"/>
      <c r="C253" s="67"/>
      <c r="D253" s="67"/>
      <c r="E253" s="67"/>
      <c r="F253" s="67"/>
      <c r="G253" s="67"/>
      <c r="H253" s="67"/>
    </row>
    <row r="254" spans="1:8" x14ac:dyDescent="0.25">
      <c r="A254" s="67"/>
      <c r="B254" s="67"/>
      <c r="C254" s="67"/>
      <c r="D254" s="67"/>
      <c r="E254" s="67"/>
      <c r="F254" s="67"/>
      <c r="G254" s="67"/>
      <c r="H254" s="67"/>
    </row>
    <row r="255" spans="1:8" x14ac:dyDescent="0.25">
      <c r="A255" s="67"/>
      <c r="B255" s="67"/>
      <c r="C255" s="67"/>
      <c r="D255" s="67"/>
      <c r="E255" s="67"/>
      <c r="F255" s="67"/>
      <c r="G255" s="67"/>
      <c r="H255" s="67"/>
    </row>
    <row r="256" spans="1:8" x14ac:dyDescent="0.25">
      <c r="A256" s="67"/>
      <c r="B256" s="67"/>
      <c r="C256" s="67"/>
      <c r="D256" s="67"/>
      <c r="E256" s="67"/>
      <c r="F256" s="67"/>
      <c r="G256" s="67"/>
      <c r="H256" s="67"/>
    </row>
    <row r="257" spans="1:8" x14ac:dyDescent="0.25">
      <c r="A257" s="67"/>
      <c r="B257" s="67"/>
      <c r="C257" s="67"/>
      <c r="D257" s="67"/>
      <c r="E257" s="67"/>
      <c r="F257" s="67"/>
      <c r="G257" s="67"/>
      <c r="H257" s="67"/>
    </row>
    <row r="258" spans="1:8" x14ac:dyDescent="0.25">
      <c r="A258" s="67"/>
      <c r="B258" s="67"/>
      <c r="C258" s="67"/>
      <c r="D258" s="67"/>
      <c r="E258" s="67"/>
      <c r="F258" s="67"/>
      <c r="G258" s="67"/>
      <c r="H258" s="67"/>
    </row>
    <row r="259" spans="1:8" x14ac:dyDescent="0.25">
      <c r="A259" s="67"/>
      <c r="B259" s="67"/>
      <c r="C259" s="67"/>
      <c r="D259" s="67"/>
      <c r="E259" s="67"/>
      <c r="F259" s="67"/>
      <c r="G259" s="67"/>
      <c r="H259" s="67"/>
    </row>
    <row r="260" spans="1:8" x14ac:dyDescent="0.25">
      <c r="A260" s="67"/>
      <c r="B260" s="67"/>
      <c r="C260" s="67"/>
      <c r="D260" s="67"/>
      <c r="E260" s="67"/>
      <c r="F260" s="67"/>
      <c r="G260" s="67"/>
      <c r="H260" s="67"/>
    </row>
    <row r="261" spans="1:8" x14ac:dyDescent="0.25">
      <c r="A261" s="67"/>
      <c r="B261" s="67"/>
      <c r="C261" s="67"/>
      <c r="D261" s="67"/>
      <c r="E261" s="67"/>
      <c r="F261" s="67"/>
      <c r="G261" s="67"/>
      <c r="H261" s="67"/>
    </row>
    <row r="262" spans="1:8" x14ac:dyDescent="0.25">
      <c r="A262" s="67"/>
      <c r="B262" s="67"/>
      <c r="C262" s="67"/>
      <c r="D262" s="67"/>
      <c r="E262" s="67"/>
      <c r="F262" s="67"/>
      <c r="G262" s="67"/>
      <c r="H262" s="67"/>
    </row>
    <row r="263" spans="1:8" x14ac:dyDescent="0.25">
      <c r="A263" s="67"/>
      <c r="B263" s="67"/>
      <c r="C263" s="67"/>
      <c r="D263" s="67"/>
      <c r="E263" s="67"/>
      <c r="F263" s="67"/>
      <c r="G263" s="67"/>
      <c r="H263" s="67"/>
    </row>
    <row r="264" spans="1:8" x14ac:dyDescent="0.25">
      <c r="A264" s="67"/>
      <c r="B264" s="67"/>
      <c r="C264" s="67"/>
      <c r="D264" s="67"/>
      <c r="E264" s="67"/>
      <c r="F264" s="67"/>
      <c r="G264" s="67"/>
      <c r="H264" s="67"/>
    </row>
    <row r="265" spans="1:8" x14ac:dyDescent="0.25">
      <c r="A265" s="67"/>
      <c r="B265" s="67"/>
      <c r="C265" s="67"/>
      <c r="D265" s="67"/>
      <c r="E265" s="67"/>
      <c r="F265" s="67"/>
      <c r="G265" s="67"/>
      <c r="H265" s="67"/>
    </row>
    <row r="266" spans="1:8" x14ac:dyDescent="0.25">
      <c r="A266" s="67"/>
      <c r="B266" s="67"/>
      <c r="C266" s="67"/>
      <c r="D266" s="67"/>
      <c r="E266" s="67"/>
      <c r="F266" s="67"/>
      <c r="G266" s="67"/>
      <c r="H266" s="67"/>
    </row>
    <row r="267" spans="1:8" x14ac:dyDescent="0.25">
      <c r="A267" s="67"/>
      <c r="B267" s="67"/>
      <c r="C267" s="67"/>
      <c r="D267" s="67"/>
      <c r="E267" s="67"/>
      <c r="F267" s="67"/>
      <c r="G267" s="67"/>
      <c r="H267" s="67"/>
    </row>
    <row r="268" spans="1:8" x14ac:dyDescent="0.25">
      <c r="A268" s="67"/>
      <c r="B268" s="67"/>
      <c r="C268" s="67"/>
      <c r="D268" s="67"/>
      <c r="E268" s="67"/>
      <c r="F268" s="67"/>
      <c r="G268" s="67"/>
      <c r="H268" s="67"/>
    </row>
    <row r="269" spans="1:8" x14ac:dyDescent="0.25">
      <c r="A269" s="67"/>
      <c r="B269" s="67"/>
      <c r="C269" s="67"/>
      <c r="D269" s="67"/>
      <c r="E269" s="67"/>
      <c r="F269" s="67"/>
      <c r="G269" s="67"/>
      <c r="H269" s="67"/>
    </row>
    <row r="270" spans="1:8" x14ac:dyDescent="0.25">
      <c r="A270" s="67"/>
      <c r="B270" s="67"/>
      <c r="C270" s="67"/>
      <c r="D270" s="67"/>
      <c r="E270" s="67"/>
      <c r="F270" s="67"/>
      <c r="G270" s="67"/>
      <c r="H270" s="67"/>
    </row>
    <row r="271" spans="1:8" x14ac:dyDescent="0.25">
      <c r="A271" s="67"/>
      <c r="B271" s="67"/>
      <c r="C271" s="67"/>
      <c r="D271" s="67"/>
      <c r="E271" s="67"/>
      <c r="F271" s="67"/>
      <c r="G271" s="67"/>
      <c r="H271" s="67"/>
    </row>
    <row r="272" spans="1:8" x14ac:dyDescent="0.25">
      <c r="A272" s="67"/>
      <c r="B272" s="67"/>
      <c r="C272" s="67"/>
      <c r="D272" s="67"/>
      <c r="E272" s="67"/>
      <c r="F272" s="67"/>
      <c r="G272" s="67"/>
      <c r="H272" s="67"/>
    </row>
    <row r="273" spans="1:8" x14ac:dyDescent="0.25">
      <c r="A273" s="67"/>
      <c r="B273" s="67"/>
      <c r="C273" s="67"/>
      <c r="D273" s="67"/>
      <c r="E273" s="67"/>
      <c r="F273" s="67"/>
      <c r="G273" s="67"/>
      <c r="H273" s="67"/>
    </row>
    <row r="274" spans="1:8" x14ac:dyDescent="0.25">
      <c r="A274" s="67"/>
      <c r="B274" s="67"/>
      <c r="C274" s="67"/>
      <c r="D274" s="67"/>
      <c r="E274" s="67"/>
      <c r="F274" s="67"/>
      <c r="G274" s="67"/>
      <c r="H274" s="67"/>
    </row>
    <row r="275" spans="1:8" x14ac:dyDescent="0.25">
      <c r="A275" s="67"/>
      <c r="B275" s="67"/>
      <c r="C275" s="67"/>
      <c r="D275" s="67"/>
      <c r="E275" s="67"/>
      <c r="F275" s="67"/>
      <c r="G275" s="67"/>
      <c r="H275" s="67"/>
    </row>
    <row r="276" spans="1:8" x14ac:dyDescent="0.25">
      <c r="A276" s="67"/>
      <c r="B276" s="67"/>
      <c r="C276" s="67"/>
      <c r="D276" s="67"/>
      <c r="E276" s="67"/>
      <c r="F276" s="67"/>
      <c r="G276" s="67"/>
      <c r="H276" s="67"/>
    </row>
    <row r="277" spans="1:8" x14ac:dyDescent="0.25">
      <c r="A277" s="67"/>
      <c r="B277" s="67"/>
      <c r="C277" s="67"/>
      <c r="D277" s="67"/>
      <c r="E277" s="67"/>
      <c r="F277" s="67"/>
      <c r="G277" s="67"/>
      <c r="H277" s="67"/>
    </row>
    <row r="278" spans="1:8" x14ac:dyDescent="0.25">
      <c r="A278" s="67"/>
      <c r="B278" s="67"/>
      <c r="C278" s="67"/>
      <c r="D278" s="67"/>
      <c r="E278" s="67"/>
      <c r="F278" s="67"/>
      <c r="G278" s="67"/>
      <c r="H278" s="67"/>
    </row>
    <row r="279" spans="1:8" x14ac:dyDescent="0.25">
      <c r="A279" s="67"/>
      <c r="B279" s="67"/>
      <c r="C279" s="67"/>
      <c r="D279" s="67"/>
      <c r="E279" s="67"/>
      <c r="F279" s="67"/>
      <c r="G279" s="67"/>
      <c r="H279" s="67"/>
    </row>
    <row r="280" spans="1:8" x14ac:dyDescent="0.25">
      <c r="A280" s="67"/>
      <c r="B280" s="67"/>
      <c r="C280" s="67"/>
      <c r="D280" s="67"/>
      <c r="E280" s="67"/>
      <c r="F280" s="67"/>
      <c r="G280" s="67"/>
      <c r="H280" s="67"/>
    </row>
    <row r="281" spans="1:8" x14ac:dyDescent="0.25">
      <c r="A281" s="67"/>
      <c r="B281" s="67"/>
      <c r="C281" s="67"/>
      <c r="D281" s="67"/>
      <c r="E281" s="67"/>
      <c r="F281" s="67"/>
      <c r="G281" s="67"/>
      <c r="H281" s="67"/>
    </row>
    <row r="282" spans="1:8" x14ac:dyDescent="0.25">
      <c r="A282" s="67"/>
      <c r="B282" s="67"/>
      <c r="C282" s="67"/>
      <c r="D282" s="67"/>
      <c r="E282" s="67"/>
      <c r="F282" s="67"/>
      <c r="G282" s="67"/>
      <c r="H282" s="67"/>
    </row>
    <row r="283" spans="1:8" x14ac:dyDescent="0.25">
      <c r="A283" s="67"/>
      <c r="B283" s="67"/>
      <c r="C283" s="67"/>
      <c r="D283" s="67"/>
      <c r="E283" s="67"/>
      <c r="F283" s="67"/>
      <c r="G283" s="67"/>
      <c r="H283" s="67"/>
    </row>
    <row r="284" spans="1:8" x14ac:dyDescent="0.25">
      <c r="A284" s="67"/>
      <c r="B284" s="67"/>
      <c r="C284" s="67"/>
      <c r="D284" s="67"/>
      <c r="E284" s="67"/>
      <c r="F284" s="67"/>
      <c r="G284" s="67"/>
      <c r="H284" s="67"/>
    </row>
    <row r="285" spans="1:8" x14ac:dyDescent="0.25">
      <c r="A285" s="67"/>
      <c r="B285" s="67"/>
      <c r="C285" s="67"/>
      <c r="D285" s="67"/>
      <c r="E285" s="67"/>
      <c r="F285" s="67"/>
      <c r="G285" s="67"/>
      <c r="H285" s="67"/>
    </row>
    <row r="286" spans="1:8" x14ac:dyDescent="0.25">
      <c r="A286" s="67"/>
      <c r="B286" s="67"/>
      <c r="C286" s="67"/>
      <c r="D286" s="67"/>
      <c r="E286" s="67"/>
      <c r="F286" s="67"/>
      <c r="G286" s="67"/>
      <c r="H286" s="67"/>
    </row>
    <row r="287" spans="1:8" x14ac:dyDescent="0.25">
      <c r="A287" s="67"/>
      <c r="B287" s="67"/>
      <c r="C287" s="67"/>
      <c r="D287" s="67"/>
      <c r="E287" s="67"/>
      <c r="F287" s="67"/>
      <c r="G287" s="67"/>
      <c r="H287" s="67"/>
    </row>
    <row r="288" spans="1:8" x14ac:dyDescent="0.25">
      <c r="A288" s="67"/>
      <c r="B288" s="67"/>
      <c r="C288" s="67"/>
      <c r="D288" s="67"/>
      <c r="E288" s="67"/>
      <c r="F288" s="67"/>
      <c r="G288" s="67"/>
      <c r="H288" s="67"/>
    </row>
    <row r="289" spans="1:8" x14ac:dyDescent="0.25">
      <c r="A289" s="67"/>
      <c r="B289" s="67"/>
      <c r="C289" s="67"/>
      <c r="D289" s="67"/>
      <c r="E289" s="67"/>
      <c r="F289" s="67"/>
      <c r="G289" s="67"/>
      <c r="H289" s="67"/>
    </row>
    <row r="290" spans="1:8" x14ac:dyDescent="0.25">
      <c r="A290" s="67"/>
      <c r="B290" s="67"/>
      <c r="C290" s="67"/>
      <c r="D290" s="67"/>
      <c r="E290" s="67"/>
      <c r="F290" s="67"/>
      <c r="G290" s="67"/>
      <c r="H290" s="67"/>
    </row>
    <row r="291" spans="1:8" x14ac:dyDescent="0.25">
      <c r="A291" s="67"/>
      <c r="B291" s="67"/>
      <c r="C291" s="67"/>
      <c r="D291" s="67"/>
      <c r="E291" s="67"/>
      <c r="F291" s="67"/>
      <c r="G291" s="67"/>
      <c r="H291" s="67"/>
    </row>
    <row r="292" spans="1:8" x14ac:dyDescent="0.25">
      <c r="A292" s="67"/>
      <c r="B292" s="67"/>
      <c r="C292" s="67"/>
      <c r="D292" s="67"/>
      <c r="E292" s="67"/>
      <c r="F292" s="67"/>
      <c r="G292" s="67"/>
      <c r="H292" s="67"/>
    </row>
    <row r="293" spans="1:8" x14ac:dyDescent="0.25">
      <c r="A293" s="67"/>
      <c r="B293" s="67"/>
      <c r="C293" s="67"/>
      <c r="D293" s="67"/>
      <c r="E293" s="67"/>
      <c r="F293" s="67"/>
      <c r="G293" s="67"/>
      <c r="H293" s="67"/>
    </row>
    <row r="294" spans="1:8" x14ac:dyDescent="0.25">
      <c r="A294" s="67"/>
      <c r="B294" s="67"/>
      <c r="C294" s="67"/>
      <c r="D294" s="67"/>
      <c r="E294" s="67"/>
      <c r="F294" s="67"/>
      <c r="G294" s="67"/>
      <c r="H294" s="67"/>
    </row>
    <row r="295" spans="1:8" x14ac:dyDescent="0.25">
      <c r="C295" s="67"/>
    </row>
  </sheetData>
  <mergeCells count="41">
    <mergeCell ref="A40:A42"/>
    <mergeCell ref="B40:B42"/>
    <mergeCell ref="H40:H42"/>
    <mergeCell ref="A34:A36"/>
    <mergeCell ref="H34:H36"/>
    <mergeCell ref="B34:B36"/>
    <mergeCell ref="A37:A39"/>
    <mergeCell ref="B37:B39"/>
    <mergeCell ref="H37:H39"/>
    <mergeCell ref="A28:A30"/>
    <mergeCell ref="B28:B30"/>
    <mergeCell ref="H28:H30"/>
    <mergeCell ref="A31:A33"/>
    <mergeCell ref="B31:B33"/>
    <mergeCell ref="H31:H33"/>
    <mergeCell ref="H4:H6"/>
    <mergeCell ref="B4:B6"/>
    <mergeCell ref="A4:A6"/>
    <mergeCell ref="H13:H15"/>
    <mergeCell ref="H16:H18"/>
    <mergeCell ref="B19:B21"/>
    <mergeCell ref="A19:A21"/>
    <mergeCell ref="A13:A15"/>
    <mergeCell ref="B16:B18"/>
    <mergeCell ref="A16:A18"/>
    <mergeCell ref="B25:B27"/>
    <mergeCell ref="A25:A27"/>
    <mergeCell ref="H25:H27"/>
    <mergeCell ref="A1:H1"/>
    <mergeCell ref="A2:H2"/>
    <mergeCell ref="H22:H24"/>
    <mergeCell ref="B22:B24"/>
    <mergeCell ref="A22:A24"/>
    <mergeCell ref="B13:B15"/>
    <mergeCell ref="H7:H9"/>
    <mergeCell ref="B7:B9"/>
    <mergeCell ref="A7:A9"/>
    <mergeCell ref="H10:H12"/>
    <mergeCell ref="B10:B12"/>
    <mergeCell ref="A10:A12"/>
    <mergeCell ref="H19:H21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zoomScale="124" zoomScaleNormal="124" workbookViewId="0">
      <selection activeCell="C4" sqref="C4"/>
    </sheetView>
  </sheetViews>
  <sheetFormatPr defaultRowHeight="12.75" x14ac:dyDescent="0.25"/>
  <cols>
    <col min="1" max="1" width="4.42578125" style="14" customWidth="1"/>
    <col min="2" max="2" width="19.85546875" style="14" customWidth="1"/>
    <col min="3" max="3" width="28.28515625" style="14" customWidth="1"/>
    <col min="4" max="4" width="8.140625" style="14" customWidth="1"/>
    <col min="5" max="5" width="25.5703125" style="14" customWidth="1"/>
    <col min="6" max="6" width="8.28515625" style="14" customWidth="1"/>
    <col min="7" max="7" width="9.140625" style="14" customWidth="1"/>
    <col min="8" max="8" width="8.5703125" style="14" customWidth="1"/>
    <col min="9" max="9" width="7.7109375" style="14" customWidth="1"/>
    <col min="10" max="10" width="9" style="14" customWidth="1"/>
    <col min="11" max="11" width="9.28515625" style="14" bestFit="1" customWidth="1"/>
    <col min="12" max="12" width="9.140625" style="14"/>
    <col min="13" max="13" width="35.28515625" style="14" customWidth="1"/>
    <col min="14" max="16384" width="9.140625" style="14"/>
  </cols>
  <sheetData>
    <row r="1" spans="1:12" ht="12.75" customHeight="1" x14ac:dyDescent="0.25">
      <c r="A1" s="110" t="s">
        <v>10</v>
      </c>
      <c r="B1" s="110"/>
      <c r="C1" s="110"/>
      <c r="D1" s="110"/>
      <c r="E1" s="110"/>
      <c r="F1" s="110"/>
      <c r="G1" s="110"/>
      <c r="H1" s="110"/>
      <c r="I1" s="110"/>
      <c r="J1" s="110"/>
    </row>
    <row r="2" spans="1:12" ht="73.5" customHeight="1" x14ac:dyDescent="0.25">
      <c r="A2" s="77" t="s">
        <v>36</v>
      </c>
      <c r="B2" s="111"/>
      <c r="C2" s="111"/>
      <c r="D2" s="111"/>
      <c r="E2" s="111"/>
      <c r="F2" s="111"/>
      <c r="G2" s="111"/>
      <c r="H2" s="111"/>
      <c r="I2" s="111"/>
      <c r="J2" s="111"/>
    </row>
    <row r="3" spans="1:12" ht="94.5" x14ac:dyDescent="0.25">
      <c r="A3" s="16" t="s">
        <v>8</v>
      </c>
      <c r="B3" s="16" t="s">
        <v>15</v>
      </c>
      <c r="C3" s="16" t="s">
        <v>16</v>
      </c>
      <c r="D3" s="16" t="s">
        <v>17</v>
      </c>
      <c r="E3" s="16" t="s">
        <v>18</v>
      </c>
      <c r="F3" s="16" t="s">
        <v>11</v>
      </c>
      <c r="G3" s="16" t="s">
        <v>13</v>
      </c>
      <c r="H3" s="16" t="s">
        <v>12</v>
      </c>
      <c r="I3" s="16" t="s">
        <v>9</v>
      </c>
      <c r="J3" s="16" t="s">
        <v>14</v>
      </c>
      <c r="K3" s="15" t="s">
        <v>51</v>
      </c>
      <c r="L3" s="15" t="s">
        <v>51</v>
      </c>
    </row>
    <row r="4" spans="1:12" ht="45" x14ac:dyDescent="0.25">
      <c r="A4" s="42">
        <v>1</v>
      </c>
      <c r="B4" s="42" t="s">
        <v>64</v>
      </c>
      <c r="C4" s="42" t="s">
        <v>91</v>
      </c>
      <c r="D4" s="42" t="s">
        <v>65</v>
      </c>
      <c r="E4" s="8" t="s">
        <v>80</v>
      </c>
      <c r="F4" s="43" t="s">
        <v>58</v>
      </c>
      <c r="G4" s="25" t="s">
        <v>46</v>
      </c>
      <c r="H4" s="25" t="s">
        <v>46</v>
      </c>
      <c r="I4" s="25" t="s">
        <v>46</v>
      </c>
      <c r="J4" s="25" t="s">
        <v>46</v>
      </c>
    </row>
    <row r="5" spans="1:12" ht="45" x14ac:dyDescent="0.25">
      <c r="A5" s="16">
        <v>2</v>
      </c>
      <c r="B5" s="16" t="s">
        <v>66</v>
      </c>
      <c r="C5" s="16" t="s">
        <v>56</v>
      </c>
      <c r="D5" s="16" t="s">
        <v>67</v>
      </c>
      <c r="E5" s="25" t="s">
        <v>80</v>
      </c>
      <c r="F5" s="8" t="s">
        <v>58</v>
      </c>
      <c r="G5" s="25" t="s">
        <v>46</v>
      </c>
      <c r="H5" s="25" t="s">
        <v>46</v>
      </c>
      <c r="I5" s="25" t="s">
        <v>46</v>
      </c>
      <c r="J5" s="25" t="s">
        <v>46</v>
      </c>
    </row>
    <row r="6" spans="1:12" ht="52.5" x14ac:dyDescent="0.25">
      <c r="A6" s="44">
        <v>3</v>
      </c>
      <c r="B6" s="44" t="s">
        <v>68</v>
      </c>
      <c r="C6" s="44" t="s">
        <v>69</v>
      </c>
      <c r="D6" s="44" t="s">
        <v>70</v>
      </c>
      <c r="E6" s="25" t="s">
        <v>80</v>
      </c>
      <c r="F6" s="25" t="s">
        <v>76</v>
      </c>
      <c r="G6" s="25" t="s">
        <v>46</v>
      </c>
      <c r="H6" s="25" t="s">
        <v>46</v>
      </c>
      <c r="I6" s="25" t="s">
        <v>46</v>
      </c>
      <c r="J6" s="25" t="s">
        <v>46</v>
      </c>
    </row>
    <row r="7" spans="1:12" ht="15" customHeight="1" x14ac:dyDescent="0.25">
      <c r="A7" s="86">
        <v>4</v>
      </c>
      <c r="B7" s="86" t="s">
        <v>72</v>
      </c>
      <c r="C7" s="86" t="s">
        <v>73</v>
      </c>
      <c r="D7" s="86" t="s">
        <v>74</v>
      </c>
      <c r="E7" s="115" t="s">
        <v>80</v>
      </c>
      <c r="F7" s="115" t="s">
        <v>53</v>
      </c>
      <c r="G7" s="115" t="s">
        <v>46</v>
      </c>
      <c r="H7" s="115" t="s">
        <v>46</v>
      </c>
      <c r="I7" s="115" t="s">
        <v>46</v>
      </c>
      <c r="J7" s="112" t="s">
        <v>46</v>
      </c>
    </row>
    <row r="8" spans="1:12" ht="22.5" customHeight="1" x14ac:dyDescent="0.25">
      <c r="A8" s="88"/>
      <c r="B8" s="88"/>
      <c r="C8" s="88"/>
      <c r="D8" s="88"/>
      <c r="E8" s="117"/>
      <c r="F8" s="117"/>
      <c r="G8" s="117"/>
      <c r="H8" s="117"/>
      <c r="I8" s="117"/>
      <c r="J8" s="114"/>
    </row>
    <row r="9" spans="1:12" ht="33" customHeight="1" x14ac:dyDescent="0.25">
      <c r="A9" s="24">
        <v>5</v>
      </c>
      <c r="B9" s="24" t="s">
        <v>71</v>
      </c>
      <c r="C9" s="24" t="s">
        <v>56</v>
      </c>
      <c r="D9" s="24" t="s">
        <v>75</v>
      </c>
      <c r="E9" s="25" t="s">
        <v>80</v>
      </c>
      <c r="F9" s="25" t="s">
        <v>58</v>
      </c>
      <c r="G9" s="25" t="s">
        <v>46</v>
      </c>
      <c r="H9" s="25" t="s">
        <v>46</v>
      </c>
      <c r="I9" s="25" t="s">
        <v>46</v>
      </c>
      <c r="J9" s="25" t="s">
        <v>46</v>
      </c>
    </row>
    <row r="10" spans="1:12" ht="45" x14ac:dyDescent="0.25">
      <c r="A10" s="16">
        <v>6</v>
      </c>
      <c r="B10" s="19" t="s">
        <v>77</v>
      </c>
      <c r="C10" s="16" t="s">
        <v>73</v>
      </c>
      <c r="D10" s="19" t="s">
        <v>78</v>
      </c>
      <c r="E10" s="25" t="s">
        <v>80</v>
      </c>
      <c r="F10" s="25" t="s">
        <v>53</v>
      </c>
      <c r="G10" s="25" t="s">
        <v>46</v>
      </c>
      <c r="H10" s="25" t="s">
        <v>46</v>
      </c>
      <c r="I10" s="25" t="s">
        <v>46</v>
      </c>
      <c r="J10" s="25" t="s">
        <v>46</v>
      </c>
    </row>
    <row r="11" spans="1:12" ht="45" x14ac:dyDescent="0.25">
      <c r="A11" s="51">
        <v>7</v>
      </c>
      <c r="B11" s="51" t="s">
        <v>60</v>
      </c>
      <c r="C11" s="51" t="s">
        <v>79</v>
      </c>
      <c r="D11" s="58">
        <v>0.05</v>
      </c>
      <c r="E11" s="55" t="s">
        <v>80</v>
      </c>
      <c r="F11" s="55" t="s">
        <v>59</v>
      </c>
      <c r="G11" s="25" t="s">
        <v>46</v>
      </c>
      <c r="H11" s="25" t="s">
        <v>46</v>
      </c>
      <c r="I11" s="25" t="s">
        <v>46</v>
      </c>
      <c r="J11" s="25" t="s">
        <v>46</v>
      </c>
    </row>
    <row r="12" spans="1:12" ht="45" x14ac:dyDescent="0.25">
      <c r="A12" s="51">
        <v>8</v>
      </c>
      <c r="B12" s="51" t="s">
        <v>81</v>
      </c>
      <c r="C12" s="51" t="s">
        <v>56</v>
      </c>
      <c r="D12" s="51" t="s">
        <v>82</v>
      </c>
      <c r="E12" s="55" t="s">
        <v>80</v>
      </c>
      <c r="F12" s="55" t="s">
        <v>58</v>
      </c>
      <c r="G12" s="25" t="s">
        <v>46</v>
      </c>
      <c r="H12" s="25" t="s">
        <v>46</v>
      </c>
      <c r="I12" s="25" t="s">
        <v>46</v>
      </c>
      <c r="J12" s="25" t="s">
        <v>46</v>
      </c>
    </row>
    <row r="13" spans="1:12" ht="45" x14ac:dyDescent="0.25">
      <c r="A13" s="51">
        <v>9</v>
      </c>
      <c r="B13" s="51" t="s">
        <v>83</v>
      </c>
      <c r="C13" s="51" t="s">
        <v>73</v>
      </c>
      <c r="D13" s="51" t="s">
        <v>74</v>
      </c>
      <c r="E13" s="55" t="s">
        <v>80</v>
      </c>
      <c r="F13" s="55" t="s">
        <v>53</v>
      </c>
      <c r="G13" s="25" t="s">
        <v>46</v>
      </c>
      <c r="H13" s="25" t="s">
        <v>46</v>
      </c>
      <c r="I13" s="25" t="s">
        <v>46</v>
      </c>
      <c r="J13" s="25" t="s">
        <v>46</v>
      </c>
    </row>
    <row r="14" spans="1:12" ht="22.5" customHeight="1" x14ac:dyDescent="0.25">
      <c r="A14" s="86">
        <v>10</v>
      </c>
      <c r="B14" s="86" t="s">
        <v>84</v>
      </c>
      <c r="C14" s="86" t="s">
        <v>85</v>
      </c>
      <c r="D14" s="118" t="s">
        <v>67</v>
      </c>
      <c r="E14" s="115" t="s">
        <v>80</v>
      </c>
      <c r="F14" s="115" t="s">
        <v>58</v>
      </c>
      <c r="G14" s="89" t="s">
        <v>46</v>
      </c>
      <c r="H14" s="89" t="s">
        <v>46</v>
      </c>
      <c r="I14" s="89" t="s">
        <v>46</v>
      </c>
      <c r="J14" s="112" t="s">
        <v>46</v>
      </c>
    </row>
    <row r="15" spans="1:12" x14ac:dyDescent="0.25">
      <c r="A15" s="87"/>
      <c r="B15" s="87"/>
      <c r="C15" s="87"/>
      <c r="D15" s="87"/>
      <c r="E15" s="116"/>
      <c r="F15" s="116"/>
      <c r="G15" s="90"/>
      <c r="H15" s="90"/>
      <c r="I15" s="90"/>
      <c r="J15" s="113"/>
    </row>
    <row r="16" spans="1:12" x14ac:dyDescent="0.25">
      <c r="A16" s="88"/>
      <c r="B16" s="88"/>
      <c r="C16" s="88"/>
      <c r="D16" s="88"/>
      <c r="E16" s="117"/>
      <c r="F16" s="117"/>
      <c r="G16" s="91"/>
      <c r="H16" s="91"/>
      <c r="I16" s="91"/>
      <c r="J16" s="114"/>
    </row>
    <row r="17" spans="1:10" ht="45" x14ac:dyDescent="0.25">
      <c r="A17" s="52">
        <v>11</v>
      </c>
      <c r="B17" s="52" t="s">
        <v>224</v>
      </c>
      <c r="C17" s="52" t="s">
        <v>88</v>
      </c>
      <c r="D17" s="61" t="s">
        <v>89</v>
      </c>
      <c r="E17" s="56" t="s">
        <v>80</v>
      </c>
      <c r="F17" s="56" t="s">
        <v>53</v>
      </c>
      <c r="G17" s="25" t="s">
        <v>46</v>
      </c>
      <c r="H17" s="53" t="s">
        <v>46</v>
      </c>
      <c r="I17" s="53" t="s">
        <v>46</v>
      </c>
      <c r="J17" s="57" t="s">
        <v>46</v>
      </c>
    </row>
    <row r="18" spans="1:10" ht="45" x14ac:dyDescent="0.15">
      <c r="A18" s="54">
        <v>12</v>
      </c>
      <c r="B18" s="54" t="s">
        <v>61</v>
      </c>
      <c r="C18" s="54" t="s">
        <v>86</v>
      </c>
      <c r="D18" s="62">
        <v>1E-3</v>
      </c>
      <c r="E18" s="25" t="s">
        <v>80</v>
      </c>
      <c r="F18" s="25" t="s">
        <v>53</v>
      </c>
      <c r="G18" s="25" t="s">
        <v>46</v>
      </c>
      <c r="H18" s="45" t="s">
        <v>46</v>
      </c>
      <c r="I18" s="59" t="s">
        <v>46</v>
      </c>
      <c r="J18" s="60" t="s">
        <v>46</v>
      </c>
    </row>
    <row r="19" spans="1:10" ht="45" x14ac:dyDescent="0.25">
      <c r="A19" s="54">
        <v>13</v>
      </c>
      <c r="B19" s="54" t="s">
        <v>87</v>
      </c>
      <c r="C19" s="54" t="s">
        <v>91</v>
      </c>
      <c r="D19" s="54" t="s">
        <v>90</v>
      </c>
      <c r="E19" s="25" t="s">
        <v>80</v>
      </c>
      <c r="F19" s="25" t="s">
        <v>58</v>
      </c>
      <c r="G19" s="25" t="s">
        <v>46</v>
      </c>
      <c r="H19" s="25" t="s">
        <v>46</v>
      </c>
      <c r="I19" s="59" t="s">
        <v>46</v>
      </c>
      <c r="J19" s="60" t="s">
        <v>46</v>
      </c>
    </row>
  </sheetData>
  <mergeCells count="22">
    <mergeCell ref="F7:F8"/>
    <mergeCell ref="E7:E8"/>
    <mergeCell ref="G7:G8"/>
    <mergeCell ref="H7:H8"/>
    <mergeCell ref="I14:I16"/>
    <mergeCell ref="E14:E16"/>
    <mergeCell ref="A1:J1"/>
    <mergeCell ref="A2:J2"/>
    <mergeCell ref="J14:J16"/>
    <mergeCell ref="F14:F16"/>
    <mergeCell ref="D14:D16"/>
    <mergeCell ref="C14:C16"/>
    <mergeCell ref="B14:B16"/>
    <mergeCell ref="A14:A16"/>
    <mergeCell ref="J7:J8"/>
    <mergeCell ref="A7:A8"/>
    <mergeCell ref="B7:B8"/>
    <mergeCell ref="C7:C8"/>
    <mergeCell ref="D7:D8"/>
    <mergeCell ref="G14:G16"/>
    <mergeCell ref="I7:I8"/>
    <mergeCell ref="H14:H16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"/>
  <sheetViews>
    <sheetView zoomScale="124" zoomScaleNormal="124" workbookViewId="0">
      <selection activeCell="N14" sqref="N14"/>
    </sheetView>
  </sheetViews>
  <sheetFormatPr defaultRowHeight="12.75" x14ac:dyDescent="0.2"/>
  <cols>
    <col min="1" max="1" width="19.85546875" style="4" customWidth="1"/>
    <col min="2" max="2" width="14.140625" style="4" customWidth="1"/>
    <col min="3" max="3" width="6.28515625" style="4" customWidth="1"/>
    <col min="4" max="4" width="9.85546875" style="4" customWidth="1"/>
    <col min="5" max="5" width="8.85546875" style="4" customWidth="1"/>
    <col min="6" max="16384" width="9.140625" style="4"/>
  </cols>
  <sheetData>
    <row r="1" spans="1:15" ht="22.5" customHeight="1" x14ac:dyDescent="0.2">
      <c r="A1" s="119" t="s">
        <v>6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3"/>
      <c r="M1" s="3"/>
      <c r="N1" s="3"/>
      <c r="O1" s="3"/>
    </row>
    <row r="2" spans="1:15" ht="30.75" customHeight="1" x14ac:dyDescent="0.2">
      <c r="A2" s="120" t="s">
        <v>7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</row>
  </sheetData>
  <mergeCells count="2">
    <mergeCell ref="A1:K1"/>
    <mergeCell ref="A2:K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Итоговый расчет</vt:lpstr>
      <vt:lpstr>Анализ рынка</vt:lpstr>
      <vt:lpstr>Тарифный метод</vt:lpstr>
      <vt:lpstr>Расчет средневзвешенной цены</vt:lpstr>
      <vt:lpstr>Расчет референтной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2026-08-11T01:30:56Z</dcterms:modified>
</cp:coreProperties>
</file>