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DC297F19-E8CE-4DAF-944D-E1BD191472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Лист1!$A$1:$R$26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5" i="1" l="1"/>
  <c r="Q15" i="1" s="1"/>
  <c r="R15" i="1" s="1"/>
  <c r="N15" i="1"/>
  <c r="O15" i="1" s="1"/>
  <c r="M15" i="1"/>
  <c r="J15" i="1"/>
  <c r="K15" i="1" s="1"/>
  <c r="P14" i="1"/>
  <c r="Q14" i="1" s="1"/>
  <c r="R14" i="1" s="1"/>
  <c r="N14" i="1"/>
  <c r="M14" i="1"/>
  <c r="J14" i="1"/>
  <c r="K14" i="1" s="1"/>
  <c r="P13" i="1"/>
  <c r="Q13" i="1" s="1"/>
  <c r="R13" i="1" s="1"/>
  <c r="N13" i="1"/>
  <c r="O13" i="1" s="1"/>
  <c r="M13" i="1"/>
  <c r="J13" i="1"/>
  <c r="K13" i="1" s="1"/>
  <c r="P12" i="1"/>
  <c r="Q12" i="1" s="1"/>
  <c r="R12" i="1" s="1"/>
  <c r="N12" i="1"/>
  <c r="O12" i="1" s="1"/>
  <c r="M12" i="1"/>
  <c r="J12" i="1"/>
  <c r="K12" i="1" s="1"/>
  <c r="P11" i="1"/>
  <c r="Q11" i="1" s="1"/>
  <c r="R11" i="1" s="1"/>
  <c r="N11" i="1"/>
  <c r="M11" i="1"/>
  <c r="J11" i="1"/>
  <c r="K11" i="1" s="1"/>
  <c r="P10" i="1"/>
  <c r="Q10" i="1" s="1"/>
  <c r="R10" i="1" s="1"/>
  <c r="N10" i="1"/>
  <c r="M10" i="1"/>
  <c r="J10" i="1"/>
  <c r="K10" i="1" s="1"/>
  <c r="P9" i="1"/>
  <c r="Q9" i="1" s="1"/>
  <c r="R9" i="1" s="1"/>
  <c r="N9" i="1"/>
  <c r="M9" i="1"/>
  <c r="J9" i="1"/>
  <c r="K9" i="1" s="1"/>
  <c r="P8" i="1"/>
  <c r="Q8" i="1" s="1"/>
  <c r="R8" i="1" s="1"/>
  <c r="N8" i="1"/>
  <c r="M8" i="1"/>
  <c r="J8" i="1"/>
  <c r="K8" i="1" s="1"/>
  <c r="P7" i="1"/>
  <c r="Q7" i="1" s="1"/>
  <c r="R7" i="1" s="1"/>
  <c r="N7" i="1"/>
  <c r="O7" i="1" s="1"/>
  <c r="M7" i="1"/>
  <c r="J7" i="1"/>
  <c r="K7" i="1" s="1"/>
  <c r="P6" i="1"/>
  <c r="Q6" i="1" s="1"/>
  <c r="R6" i="1" s="1"/>
  <c r="N6" i="1"/>
  <c r="M6" i="1"/>
  <c r="J6" i="1"/>
  <c r="K6" i="1" s="1"/>
  <c r="P5" i="1"/>
  <c r="Q5" i="1" s="1"/>
  <c r="R5" i="1" s="1"/>
  <c r="N5" i="1"/>
  <c r="M5" i="1"/>
  <c r="J5" i="1"/>
  <c r="K5" i="1" s="1"/>
  <c r="O11" i="1" l="1"/>
  <c r="O8" i="1"/>
  <c r="O5" i="1"/>
  <c r="O6" i="1"/>
  <c r="O9" i="1"/>
  <c r="O14" i="1"/>
  <c r="R16" i="1"/>
  <c r="O10" i="1"/>
</calcChain>
</file>

<file path=xl/sharedStrings.xml><?xml version="1.0" encoding="utf-8"?>
<sst xmlns="http://schemas.openxmlformats.org/spreadsheetml/2006/main" count="67" uniqueCount="53">
  <si>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</si>
  <si>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</si>
  <si>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</si>
  <si>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</si>
  <si>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</si>
  <si>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</si>
  <si>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</si>
  <si>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</si>
  <si>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</si>
  <si>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</si>
  <si>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</si>
  <si>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</si>
  <si>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</si>
  <si>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</si>
  <si>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rgb="FF33333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rgb="FF000000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</si>
  <si>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</si>
  <si>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</si>
  <si>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</si>
  <si>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</si>
  <si>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</si>
  <si>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</si>
  <si>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</si>
  <si>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</si>
  <si>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</si>
  <si>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</si>
  <si>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</si>
  <si>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</si>
  <si>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шт</t>
  </si>
  <si>
    <t>ОКПД2</t>
  </si>
  <si>
    <t>Поставка строительных и отделочных материалов</t>
  </si>
  <si>
    <t xml:space="preserve">Источник 1 </t>
  </si>
  <si>
    <t xml:space="preserve">Источник 2 </t>
  </si>
  <si>
    <t xml:space="preserve">Источник 3  </t>
  </si>
  <si>
    <t xml:space="preserve">Труба из деоксидированной меди 8 мм в бухтах по 50 метров </t>
  </si>
  <si>
    <t>п.м.</t>
  </si>
  <si>
    <t>упак</t>
  </si>
  <si>
    <t>компл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</si>
  <si>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348506,00 руб.</t>
  </si>
  <si>
    <t>Бур проломной по бетону Monogram Special SDS-max 68x860/1000 мм или эквивалент</t>
  </si>
  <si>
    <t>Бур по бетону SDS-max Rage 32x920 мм или эквивалент</t>
  </si>
  <si>
    <t>Накопительный водонагреватель электрический 50 л Royal Thermo RWH 50 Splendore 2 кВт нержавеющая сталь мокрый ТЭН или эквивалент</t>
  </si>
  <si>
    <t>Кран шаровой прямой БАЗ DN15 PN40 1/2" ВР/НР латунь ручка бабочка или эквивалент</t>
  </si>
  <si>
    <t>Кран шаровой прямой БАЗ DN15 PN40 1/2" ВР латунь ручка бабочка или эквивалент</t>
  </si>
  <si>
    <t>Кран шаровой прямой MONLID PN40 1/2" ВР латунь ручка рычаг ГОСТ Р 59553-2021 или эквивалент</t>
  </si>
  <si>
    <t>Умывальник "Браво-50" с отв (на кронштейн 24 см) или эквивалент</t>
  </si>
  <si>
    <t>Кронштейн 24 см пласт. для умывальника (уп/2шт) СанТех ООО ПКФ Сварком s046532 или эквивалент</t>
  </si>
  <si>
    <t>Смеситель для раковины Divino SH305 однорычажный локтевой цвет хром или эквивалент</t>
  </si>
  <si>
    <t>Гибкая подводка для смесителя Monoflex 1/2"xM10-15 гайка - штуцер 60 см 2 штуки или эквивалент</t>
  </si>
  <si>
    <t>22.23.12.140</t>
  </si>
  <si>
    <t>27.51.25.110</t>
  </si>
  <si>
    <t>25.73.40.111</t>
  </si>
  <si>
    <t>28.14.13.131</t>
  </si>
  <si>
    <t>23.42.10.120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</si>
</sst>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6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 Cyr"/>
    </font>
    <font>
      <sz val="10"/>
      <color rgb="FF008000"/>
      <name val="Arial Cyr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name val="Arial"/>
    </font>
    <font>
      <sz val="11"/>
      <color rgb="FF272727"/>
      <name val="Times New Roman"/>
      <family val="1"/>
      <charset val="204"/>
    </font>
    <font>
      <sz val="11"/>
      <color rgb="FF2A425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49" fontId="20" fillId="0" borderId="10">
      <alignment vertical="top" wrapText="1"/>
    </xf>
    <xf numFmtId="4" fontId="21" fillId="0" borderId="10">
      <alignment vertical="top" shrinkToFit="1"/>
    </xf>
    <xf numFmtId="0" fontId="1" fillId="0" borderId="0"/>
    <xf numFmtId="0" fontId="3" fillId="7" borderId="11" applyNumberFormat="0" applyAlignment="0" applyProtection="0"/>
    <xf numFmtId="0" fontId="4" fillId="20" borderId="12" applyNumberFormat="0" applyAlignment="0" applyProtection="0"/>
    <xf numFmtId="0" fontId="5" fillId="20" borderId="11" applyNumberFormat="0" applyAlignment="0" applyProtection="0"/>
    <xf numFmtId="0" fontId="9" fillId="0" borderId="13" applyNumberFormat="0" applyFill="0" applyAlignment="0" applyProtection="0"/>
    <xf numFmtId="0" fontId="19" fillId="23" borderId="14" applyNumberFormat="0" applyAlignment="0" applyProtection="0"/>
    <xf numFmtId="0" fontId="23" fillId="0" borderId="0"/>
    <xf numFmtId="0" fontId="1" fillId="0" borderId="0"/>
    <xf numFmtId="49" fontId="20" fillId="0" borderId="15">
      <alignment vertical="top" wrapText="1"/>
    </xf>
    <xf numFmtId="4" fontId="21" fillId="0" borderId="15">
      <alignment vertical="top" shrinkToFit="1"/>
    </xf>
    <xf numFmtId="9" fontId="19" fillId="0" borderId="0" applyFont="0" applyFill="0" applyBorder="0" applyAlignment="0" applyProtection="0"/>
    <xf numFmtId="0" fontId="33" fillId="0" borderId="0"/>
  </cellStyleXfs>
  <cellXfs count="51">
    <xf numFmtId="0" fontId="0" fillId="0" borderId="0" xfId="0"/>
    <xf numFmtId="0" fontId="24" fillId="0" borderId="0" xfId="0" applyFont="1" applyAlignment="1">
      <alignment vertical="top" wrapText="1"/>
    </xf>
    <xf numFmtId="0" fontId="24" fillId="0" borderId="0" xfId="0" applyFont="1" applyBorder="1" applyAlignment="1">
      <alignment vertical="top" wrapText="1"/>
    </xf>
    <xf numFmtId="4" fontId="24" fillId="0" borderId="0" xfId="0" applyNumberFormat="1" applyFont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0" fontId="30" fillId="0" borderId="0" xfId="0" applyFont="1" applyAlignment="1">
      <alignment vertical="center"/>
    </xf>
    <xf numFmtId="10" fontId="24" fillId="0" borderId="0" xfId="0" applyNumberFormat="1" applyFont="1" applyAlignment="1">
      <alignment vertical="top" wrapText="1"/>
    </xf>
    <xf numFmtId="4" fontId="28" fillId="24" borderId="15" xfId="52" applyNumberFormat="1" applyFont="1" applyFill="1" applyBorder="1" applyAlignment="1">
      <alignment horizontal="center" vertical="center" wrapText="1"/>
    </xf>
    <xf numFmtId="165" fontId="25" fillId="24" borderId="15" xfId="56" applyNumberFormat="1" applyFont="1" applyFill="1" applyBorder="1" applyAlignment="1" applyProtection="1">
      <alignment horizontal="center" vertical="center" wrapText="1"/>
    </xf>
    <xf numFmtId="164" fontId="25" fillId="24" borderId="15" xfId="0" applyNumberFormat="1" applyFont="1" applyFill="1" applyBorder="1" applyAlignment="1">
      <alignment horizontal="center" vertical="center" wrapText="1"/>
    </xf>
    <xf numFmtId="0" fontId="24" fillId="24" borderId="0" xfId="0" applyFont="1" applyFill="1" applyAlignment="1">
      <alignment vertical="top" wrapText="1"/>
    </xf>
    <xf numFmtId="2" fontId="24" fillId="0" borderId="0" xfId="0" applyNumberFormat="1" applyFont="1" applyAlignment="1">
      <alignment vertical="top" wrapText="1"/>
    </xf>
    <xf numFmtId="4" fontId="26" fillId="24" borderId="15" xfId="0" applyNumberFormat="1" applyFont="1" applyFill="1" applyBorder="1" applyAlignment="1">
      <alignment horizontal="center" vertical="center" wrapText="1"/>
    </xf>
    <xf numFmtId="2" fontId="25" fillId="24" borderId="15" xfId="0" applyNumberFormat="1" applyFont="1" applyFill="1" applyBorder="1" applyAlignment="1">
      <alignment horizontal="center" vertical="center" wrapText="1"/>
    </xf>
    <xf numFmtId="2" fontId="27" fillId="24" borderId="15" xfId="0" applyNumberFormat="1" applyFont="1" applyFill="1" applyBorder="1" applyAlignment="1">
      <alignment horizontal="center" vertical="center" wrapText="1"/>
    </xf>
    <xf numFmtId="4" fontId="25" fillId="24" borderId="15" xfId="0" applyNumberFormat="1" applyFont="1" applyFill="1" applyBorder="1" applyAlignment="1">
      <alignment horizontal="center" vertical="center" wrapText="1"/>
    </xf>
    <xf numFmtId="10" fontId="25" fillId="24" borderId="15" xfId="0" applyNumberFormat="1" applyFont="1" applyFill="1" applyBorder="1" applyAlignment="1">
      <alignment horizontal="center" vertical="center" wrapText="1"/>
    </xf>
    <xf numFmtId="4" fontId="32" fillId="24" borderId="15" xfId="0" applyNumberFormat="1" applyFont="1" applyFill="1" applyBorder="1" applyAlignment="1">
      <alignment horizontal="center" vertical="center" wrapText="1"/>
    </xf>
    <xf numFmtId="4" fontId="27" fillId="24" borderId="15" xfId="0" applyNumberFormat="1" applyFont="1" applyFill="1" applyBorder="1" applyAlignment="1">
      <alignment horizontal="center" vertical="center" wrapText="1"/>
    </xf>
    <xf numFmtId="2" fontId="28" fillId="0" borderId="15" xfId="0" applyNumberFormat="1" applyFont="1" applyBorder="1" applyAlignment="1">
      <alignment horizontal="center" vertical="center"/>
    </xf>
    <xf numFmtId="2" fontId="30" fillId="0" borderId="15" xfId="0" applyNumberFormat="1" applyFont="1" applyBorder="1" applyAlignment="1">
      <alignment horizontal="center" vertical="center" wrapText="1"/>
    </xf>
    <xf numFmtId="10" fontId="30" fillId="24" borderId="15" xfId="0" applyNumberFormat="1" applyFont="1" applyFill="1" applyBorder="1" applyAlignment="1">
      <alignment horizontal="center" vertical="center" wrapText="1"/>
    </xf>
    <xf numFmtId="0" fontId="27" fillId="24" borderId="17" xfId="0" applyFont="1" applyFill="1" applyBorder="1" applyAlignment="1">
      <alignment horizontal="center" vertical="center" wrapText="1"/>
    </xf>
    <xf numFmtId="2" fontId="25" fillId="24" borderId="17" xfId="0" applyNumberFormat="1" applyFont="1" applyFill="1" applyBorder="1" applyAlignment="1">
      <alignment horizontal="center" vertical="center" wrapText="1"/>
    </xf>
    <xf numFmtId="4" fontId="25" fillId="24" borderId="15" xfId="0" applyNumberFormat="1" applyFont="1" applyFill="1" applyBorder="1" applyAlignment="1">
      <alignment horizontal="center" vertical="center" wrapText="1"/>
    </xf>
    <xf numFmtId="4" fontId="28" fillId="24" borderId="15" xfId="0" applyNumberFormat="1" applyFont="1" applyFill="1" applyBorder="1" applyAlignment="1">
      <alignment horizontal="center" vertical="center" wrapText="1"/>
    </xf>
    <xf numFmtId="4" fontId="25" fillId="24" borderId="1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22" fillId="24" borderId="16" xfId="0" applyFont="1" applyFill="1" applyBorder="1" applyAlignment="1">
      <alignment horizontal="center" vertical="top" wrapText="1"/>
    </xf>
    <xf numFmtId="0" fontId="24" fillId="0" borderId="0" xfId="0" applyNumberFormat="1" applyFont="1" applyBorder="1" applyAlignment="1">
      <alignment horizontal="center"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 applyBorder="1" applyAlignment="1">
      <alignment horizontal="center" vertical="top" wrapText="1"/>
    </xf>
    <xf numFmtId="0" fontId="24" fillId="24" borderId="0" xfId="0" applyNumberFormat="1" applyFont="1" applyFill="1" applyBorder="1" applyAlignment="1">
      <alignment horizontal="center" vertical="top" wrapText="1"/>
    </xf>
    <xf numFmtId="164" fontId="28" fillId="24" borderId="15" xfId="0" applyNumberFormat="1" applyFont="1" applyFill="1" applyBorder="1" applyAlignment="1">
      <alignment horizontal="center" vertical="center" wrapText="1"/>
    </xf>
    <xf numFmtId="0" fontId="25" fillId="24" borderId="15" xfId="0" applyFont="1" applyFill="1" applyBorder="1" applyAlignment="1">
      <alignment horizontal="center" vertical="center" wrapText="1"/>
    </xf>
    <xf numFmtId="164" fontId="28" fillId="0" borderId="15" xfId="0" applyNumberFormat="1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2" fontId="31" fillId="24" borderId="15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top" wrapText="1"/>
    </xf>
    <xf numFmtId="0" fontId="22" fillId="24" borderId="0" xfId="0" applyFont="1" applyFill="1" applyBorder="1" applyAlignment="1">
      <alignment horizontal="center" vertical="top" wrapText="1"/>
    </xf>
    <xf numFmtId="0" fontId="27" fillId="24" borderId="15" xfId="0" applyFont="1" applyFill="1" applyBorder="1" applyAlignment="1">
      <alignment horizontal="center" vertical="center" wrapText="1"/>
    </xf>
    <xf numFmtId="10" fontId="28" fillId="24" borderId="15" xfId="0" applyNumberFormat="1" applyFont="1" applyFill="1" applyBorder="1" applyAlignment="1">
      <alignment horizontal="center" vertical="center" wrapText="1"/>
    </xf>
    <xf numFmtId="10" fontId="25" fillId="24" borderId="15" xfId="0" applyNumberFormat="1" applyFont="1" applyFill="1" applyBorder="1" applyAlignment="1">
      <alignment horizontal="center" vertical="center" wrapText="1"/>
    </xf>
    <xf numFmtId="0" fontId="25" fillId="24" borderId="17" xfId="0" applyFont="1" applyFill="1" applyBorder="1" applyAlignment="1">
      <alignment horizontal="center" vertical="center" wrapText="1"/>
    </xf>
    <xf numFmtId="0" fontId="25" fillId="24" borderId="17" xfId="0" applyFont="1" applyFill="1" applyBorder="1" applyAlignment="1">
      <alignment vertical="center" wrapText="1"/>
    </xf>
    <xf numFmtId="0" fontId="34" fillId="0" borderId="17" xfId="0" applyFont="1" applyBorder="1" applyAlignment="1"/>
    <xf numFmtId="0" fontId="35" fillId="0" borderId="17" xfId="0" applyFont="1" applyBorder="1" applyAlignment="1"/>
    <xf numFmtId="4" fontId="30" fillId="24" borderId="17" xfId="52" applyNumberFormat="1" applyFont="1" applyFill="1" applyBorder="1" applyAlignment="1">
      <alignment horizontal="center" vertical="center" wrapText="1"/>
    </xf>
    <xf numFmtId="4" fontId="30" fillId="24" borderId="18" xfId="52" applyNumberFormat="1" applyFont="1" applyFill="1" applyBorder="1" applyAlignment="1">
      <alignment horizontal="center" vertical="center" wrapText="1"/>
    </xf>
  </cellXfs>
  <cellStyles count="58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46" xr:uid="{00000000-0005-0000-0000-000012000000}"/>
    <cellStyle name="Excel Built-in Normal" xfId="19" xr:uid="{00000000-0005-0000-0000-000013000000}"/>
    <cellStyle name="Excel Built-in Normal 2" xfId="20" xr:uid="{00000000-0005-0000-0000-000014000000}"/>
    <cellStyle name="st15" xfId="44" xr:uid="{00000000-0005-0000-0000-000015000000}"/>
    <cellStyle name="st15 2" xfId="54" xr:uid="{00000000-0005-0000-0000-000016000000}"/>
    <cellStyle name="st18" xfId="45" xr:uid="{00000000-0005-0000-0000-000017000000}"/>
    <cellStyle name="st18 2" xfId="55" xr:uid="{00000000-0005-0000-0000-000018000000}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27" builtinId="20" customBuiltin="1"/>
    <cellStyle name="Ввод  2" xfId="47" xr:uid="{00000000-0005-0000-0000-000020000000}"/>
    <cellStyle name="Вывод" xfId="28" builtinId="21" customBuiltin="1"/>
    <cellStyle name="Вывод 2" xfId="48" xr:uid="{00000000-0005-0000-0000-000022000000}"/>
    <cellStyle name="Вычисление" xfId="29" builtinId="22" customBuiltin="1"/>
    <cellStyle name="Вычисление 2" xfId="49" xr:uid="{00000000-0005-0000-0000-000024000000}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Итог 2" xfId="50" xr:uid="{00000000-0005-0000-0000-00002A000000}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Обычный 2" xfId="53" xr:uid="{00000000-0005-0000-0000-00002F000000}"/>
    <cellStyle name="Обычный 3" xfId="52" xr:uid="{00000000-0005-0000-0000-000030000000}"/>
    <cellStyle name="Обычный 4" xfId="57" xr:uid="{25D1AF29-03E5-4814-AC9A-8107619862F3}"/>
    <cellStyle name="Плохой" xfId="38" builtinId="27" customBuiltin="1"/>
    <cellStyle name="Пояснение" xfId="39" builtinId="53" customBuiltin="1"/>
    <cellStyle name="Примечание" xfId="40" builtinId="10" customBuiltin="1"/>
    <cellStyle name="Примечание 2" xfId="51" xr:uid="{00000000-0005-0000-0000-000034000000}"/>
    <cellStyle name="Процентный" xfId="56" builtinId="5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198075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5903975" y="3154830"/>
          <a:ext cx="607680" cy="3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5" name="Рисунок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6" name="Рисунок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7" name="Рисунок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8" name="Рисунок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9" name="Рисунок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10" name="Рисунок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11" name="Рисунок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12" name="Рисунок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13" name="Рисунок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14" name="Рисунок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15" name="Рисунок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16" name="Рисунок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17" name="Рисунок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18" name="Рисунок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19" name="Рисунок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20" name="Рисунок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21" name="Рисунок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22" name="Рисунок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23" name="Рисунок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24" name="Рисунок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5125</xdr:rowOff>
    </xdr:to>
    <xdr:pic>
      <xdr:nvPicPr>
        <xdr:cNvPr id="25" name="Рисунок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4400</xdr:rowOff>
    </xdr:to>
    <xdr:pic>
      <xdr:nvPicPr>
        <xdr:cNvPr id="26" name="Рисунок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8300</xdr:rowOff>
    </xdr:to>
    <xdr:pic>
      <xdr:nvPicPr>
        <xdr:cNvPr id="27" name="Рисунок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16</xdr:row>
      <xdr:rowOff>0</xdr:rowOff>
    </xdr:from>
    <xdr:to>
      <xdr:col>14</xdr:col>
      <xdr:colOff>785880</xdr:colOff>
      <xdr:row>16</xdr:row>
      <xdr:rowOff>1950</xdr:rowOff>
    </xdr:to>
    <xdr:pic>
      <xdr:nvPicPr>
        <xdr:cNvPr id="28" name="Рисунок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"/>
  <sheetViews>
    <sheetView tabSelected="1" view="pageBreakPreview" zoomScale="85" zoomScaleNormal="85" zoomScaleSheetLayoutView="85" workbookViewId="0">
      <pane ySplit="4" topLeftCell="A8" activePane="bottomLeft" state="frozen"/>
      <selection pane="bottomLeft" activeCell="F10" sqref="F10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8">
      <c r="A2" s="41" t="s">
        <v>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8" s="6" customFormat="1" ht="41.25" customHeight="1">
      <c r="A3" s="42" t="s">
        <v>6</v>
      </c>
      <c r="B3" s="42"/>
      <c r="C3" s="42" t="s">
        <v>26</v>
      </c>
      <c r="D3" s="23" t="s">
        <v>28</v>
      </c>
      <c r="E3" s="42" t="s">
        <v>10</v>
      </c>
      <c r="F3" s="42" t="s">
        <v>11</v>
      </c>
      <c r="G3" s="26" t="s">
        <v>20</v>
      </c>
      <c r="H3" s="26"/>
      <c r="I3" s="26"/>
      <c r="J3" s="26" t="s">
        <v>21</v>
      </c>
      <c r="K3" s="26" t="s">
        <v>22</v>
      </c>
      <c r="L3" s="43" t="s">
        <v>9</v>
      </c>
      <c r="M3" s="26" t="s">
        <v>23</v>
      </c>
      <c r="N3" s="26" t="s">
        <v>12</v>
      </c>
      <c r="O3" s="35" t="s">
        <v>13</v>
      </c>
      <c r="P3" s="35" t="s">
        <v>8</v>
      </c>
      <c r="Q3" s="35" t="s">
        <v>19</v>
      </c>
      <c r="R3" s="37" t="s">
        <v>14</v>
      </c>
    </row>
    <row r="4" spans="1:18" s="6" customFormat="1" ht="15">
      <c r="A4" s="42"/>
      <c r="B4" s="42"/>
      <c r="C4" s="42"/>
      <c r="D4" s="23"/>
      <c r="E4" s="42"/>
      <c r="F4" s="42"/>
      <c r="G4" s="8" t="s">
        <v>30</v>
      </c>
      <c r="H4" s="8" t="s">
        <v>31</v>
      </c>
      <c r="I4" s="8" t="s">
        <v>32</v>
      </c>
      <c r="J4" s="27"/>
      <c r="K4" s="27"/>
      <c r="L4" s="44"/>
      <c r="M4" s="27" t="s">
        <v>15</v>
      </c>
      <c r="N4" s="27" t="s">
        <v>16</v>
      </c>
      <c r="O4" s="36" t="s">
        <v>17</v>
      </c>
      <c r="P4" s="36" t="s">
        <v>8</v>
      </c>
      <c r="Q4" s="35"/>
      <c r="R4" s="38"/>
    </row>
    <row r="5" spans="1:18" s="6" customFormat="1" ht="45">
      <c r="A5" s="46">
        <v>1</v>
      </c>
      <c r="B5" s="46"/>
      <c r="C5" s="46" t="s">
        <v>33</v>
      </c>
      <c r="D5" s="46" t="s">
        <v>48</v>
      </c>
      <c r="E5" s="45" t="s">
        <v>34</v>
      </c>
      <c r="F5" s="45">
        <v>100</v>
      </c>
      <c r="G5" s="49">
        <v>624.64</v>
      </c>
      <c r="H5" s="49">
        <v>625</v>
      </c>
      <c r="I5" s="50">
        <v>630</v>
      </c>
      <c r="J5" s="13">
        <f t="shared" ref="J5:J15" si="0">MIN(G5:I5)</f>
        <v>624.64</v>
      </c>
      <c r="K5" s="13">
        <f t="shared" ref="K5:K15" si="1">J5*(1+L5)</f>
        <v>624.64</v>
      </c>
      <c r="L5" s="22">
        <v>0</v>
      </c>
      <c r="M5" s="25">
        <f t="shared" ref="M5:M15" si="2">AVERAGE(G5:I5)*(1+L5)</f>
        <v>626.54666666666662</v>
      </c>
      <c r="N5" s="25">
        <f t="shared" ref="N5:N15" si="3">STDEV(G5:I5)</f>
        <v>2.9960863360946997</v>
      </c>
      <c r="O5" s="9">
        <f t="shared" ref="O5:O15" si="4">N5/M5</f>
        <v>4.7819045180375495E-3</v>
      </c>
      <c r="P5" s="10">
        <f t="shared" ref="P5:P15" si="5">MIN(G5,H5,I5)</f>
        <v>624.64</v>
      </c>
      <c r="Q5" s="21">
        <f t="shared" ref="Q5:Q15" si="6">P5*F5</f>
        <v>62464</v>
      </c>
      <c r="R5" s="21">
        <f t="shared" ref="R5:R15" si="7">Q5</f>
        <v>62464</v>
      </c>
    </row>
    <row r="6" spans="1:18" s="6" customFormat="1" ht="60">
      <c r="A6" s="46">
        <v>2</v>
      </c>
      <c r="B6" s="46"/>
      <c r="C6" s="46" t="s">
        <v>38</v>
      </c>
      <c r="D6" s="47" t="s">
        <v>50</v>
      </c>
      <c r="E6" s="45" t="s">
        <v>27</v>
      </c>
      <c r="F6" s="45">
        <v>1</v>
      </c>
      <c r="G6" s="49">
        <v>19499</v>
      </c>
      <c r="H6" s="49">
        <v>20500</v>
      </c>
      <c r="I6" s="50">
        <v>21100</v>
      </c>
      <c r="J6" s="13">
        <f t="shared" si="0"/>
        <v>19499</v>
      </c>
      <c r="K6" s="13">
        <f t="shared" si="1"/>
        <v>19499</v>
      </c>
      <c r="L6" s="22">
        <v>0</v>
      </c>
      <c r="M6" s="25">
        <f t="shared" si="2"/>
        <v>20366.333333333332</v>
      </c>
      <c r="N6" s="25">
        <f t="shared" si="3"/>
        <v>808.82651621551906</v>
      </c>
      <c r="O6" s="9">
        <f t="shared" si="4"/>
        <v>3.9713899550672796E-2</v>
      </c>
      <c r="P6" s="10">
        <f t="shared" si="5"/>
        <v>19499</v>
      </c>
      <c r="Q6" s="21">
        <f t="shared" si="6"/>
        <v>19499</v>
      </c>
      <c r="R6" s="21">
        <f t="shared" si="7"/>
        <v>19499</v>
      </c>
    </row>
    <row r="7" spans="1:18" s="6" customFormat="1" ht="45">
      <c r="A7" s="46">
        <v>3</v>
      </c>
      <c r="B7" s="46"/>
      <c r="C7" s="46" t="s">
        <v>39</v>
      </c>
      <c r="D7" s="47" t="s">
        <v>50</v>
      </c>
      <c r="E7" s="45" t="s">
        <v>27</v>
      </c>
      <c r="F7" s="45">
        <v>1</v>
      </c>
      <c r="G7" s="49">
        <v>4743</v>
      </c>
      <c r="H7" s="49">
        <v>5100</v>
      </c>
      <c r="I7" s="50">
        <v>5800</v>
      </c>
      <c r="J7" s="13">
        <f t="shared" si="0"/>
        <v>4743</v>
      </c>
      <c r="K7" s="13">
        <f t="shared" si="1"/>
        <v>4743</v>
      </c>
      <c r="L7" s="22">
        <v>0</v>
      </c>
      <c r="M7" s="25">
        <f t="shared" si="2"/>
        <v>5214.333333333333</v>
      </c>
      <c r="N7" s="25">
        <f t="shared" si="3"/>
        <v>537.69539084255996</v>
      </c>
      <c r="O7" s="9">
        <f t="shared" si="4"/>
        <v>0.1031187222737122</v>
      </c>
      <c r="P7" s="10">
        <f t="shared" si="5"/>
        <v>4743</v>
      </c>
      <c r="Q7" s="21">
        <f t="shared" si="6"/>
        <v>4743</v>
      </c>
      <c r="R7" s="21">
        <f t="shared" si="7"/>
        <v>4743</v>
      </c>
    </row>
    <row r="8" spans="1:18" s="6" customFormat="1" ht="105">
      <c r="A8" s="46">
        <v>4</v>
      </c>
      <c r="B8" s="46"/>
      <c r="C8" s="46" t="s">
        <v>40</v>
      </c>
      <c r="D8" s="46" t="s">
        <v>49</v>
      </c>
      <c r="E8" s="45" t="s">
        <v>27</v>
      </c>
      <c r="F8" s="45">
        <v>5</v>
      </c>
      <c r="G8" s="49">
        <v>17500</v>
      </c>
      <c r="H8" s="49">
        <v>18200</v>
      </c>
      <c r="I8" s="50">
        <v>18900</v>
      </c>
      <c r="J8" s="13">
        <f t="shared" si="0"/>
        <v>17500</v>
      </c>
      <c r="K8" s="13">
        <f t="shared" si="1"/>
        <v>17500</v>
      </c>
      <c r="L8" s="22">
        <v>0</v>
      </c>
      <c r="M8" s="25">
        <f t="shared" si="2"/>
        <v>18200</v>
      </c>
      <c r="N8" s="25">
        <f t="shared" si="3"/>
        <v>700</v>
      </c>
      <c r="O8" s="9">
        <f t="shared" si="4"/>
        <v>3.8461538461538464E-2</v>
      </c>
      <c r="P8" s="10">
        <f t="shared" si="5"/>
        <v>17500</v>
      </c>
      <c r="Q8" s="21">
        <f t="shared" si="6"/>
        <v>87500</v>
      </c>
      <c r="R8" s="21">
        <f t="shared" si="7"/>
        <v>87500</v>
      </c>
    </row>
    <row r="9" spans="1:18" s="6" customFormat="1" ht="60">
      <c r="A9" s="46">
        <v>5</v>
      </c>
      <c r="B9" s="46"/>
      <c r="C9" s="46" t="s">
        <v>41</v>
      </c>
      <c r="D9" s="46" t="s">
        <v>51</v>
      </c>
      <c r="E9" s="45" t="s">
        <v>27</v>
      </c>
      <c r="F9" s="45">
        <v>100</v>
      </c>
      <c r="G9" s="49">
        <v>282</v>
      </c>
      <c r="H9" s="49">
        <v>290</v>
      </c>
      <c r="I9" s="50">
        <v>300</v>
      </c>
      <c r="J9" s="13">
        <f t="shared" si="0"/>
        <v>282</v>
      </c>
      <c r="K9" s="13">
        <f t="shared" si="1"/>
        <v>282</v>
      </c>
      <c r="L9" s="22">
        <v>0</v>
      </c>
      <c r="M9" s="25">
        <f t="shared" si="2"/>
        <v>290.66666666666669</v>
      </c>
      <c r="N9" s="25">
        <f t="shared" si="3"/>
        <v>9.0184995056457886</v>
      </c>
      <c r="O9" s="9">
        <f t="shared" si="4"/>
        <v>3.10269478405245E-2</v>
      </c>
      <c r="P9" s="10">
        <f t="shared" si="5"/>
        <v>282</v>
      </c>
      <c r="Q9" s="21">
        <f t="shared" si="6"/>
        <v>28200</v>
      </c>
      <c r="R9" s="21">
        <f t="shared" si="7"/>
        <v>28200</v>
      </c>
    </row>
    <row r="10" spans="1:18" s="6" customFormat="1" ht="60">
      <c r="A10" s="46">
        <v>6</v>
      </c>
      <c r="B10" s="46"/>
      <c r="C10" s="46" t="s">
        <v>42</v>
      </c>
      <c r="D10" s="46" t="s">
        <v>51</v>
      </c>
      <c r="E10" s="45" t="s">
        <v>27</v>
      </c>
      <c r="F10" s="45">
        <v>30</v>
      </c>
      <c r="G10" s="49">
        <v>253</v>
      </c>
      <c r="H10" s="49">
        <v>260</v>
      </c>
      <c r="I10" s="50">
        <v>290</v>
      </c>
      <c r="J10" s="13">
        <f t="shared" si="0"/>
        <v>253</v>
      </c>
      <c r="K10" s="13">
        <f t="shared" si="1"/>
        <v>253</v>
      </c>
      <c r="L10" s="22">
        <v>0</v>
      </c>
      <c r="M10" s="25">
        <f t="shared" si="2"/>
        <v>267.66666666666669</v>
      </c>
      <c r="N10" s="25">
        <f t="shared" si="3"/>
        <v>19.655363983740756</v>
      </c>
      <c r="O10" s="9">
        <f t="shared" si="4"/>
        <v>7.3432244023938067E-2</v>
      </c>
      <c r="P10" s="10">
        <f t="shared" si="5"/>
        <v>253</v>
      </c>
      <c r="Q10" s="21">
        <f t="shared" si="6"/>
        <v>7590</v>
      </c>
      <c r="R10" s="21">
        <f t="shared" si="7"/>
        <v>7590</v>
      </c>
    </row>
    <row r="11" spans="1:18" s="6" customFormat="1" ht="75">
      <c r="A11" s="46">
        <v>7</v>
      </c>
      <c r="B11" s="46"/>
      <c r="C11" s="46" t="s">
        <v>43</v>
      </c>
      <c r="D11" s="46" t="s">
        <v>51</v>
      </c>
      <c r="E11" s="45" t="s">
        <v>27</v>
      </c>
      <c r="F11" s="45">
        <v>30</v>
      </c>
      <c r="G11" s="49">
        <v>258</v>
      </c>
      <c r="H11" s="49">
        <v>278</v>
      </c>
      <c r="I11" s="50">
        <v>289</v>
      </c>
      <c r="J11" s="13">
        <f t="shared" si="0"/>
        <v>258</v>
      </c>
      <c r="K11" s="13">
        <f t="shared" si="1"/>
        <v>258</v>
      </c>
      <c r="L11" s="22">
        <v>0</v>
      </c>
      <c r="M11" s="25">
        <f t="shared" si="2"/>
        <v>275</v>
      </c>
      <c r="N11" s="25">
        <f t="shared" si="3"/>
        <v>15.716233645501712</v>
      </c>
      <c r="O11" s="9">
        <f t="shared" si="4"/>
        <v>5.714994052909713E-2</v>
      </c>
      <c r="P11" s="10">
        <f t="shared" si="5"/>
        <v>258</v>
      </c>
      <c r="Q11" s="21">
        <f t="shared" si="6"/>
        <v>7740</v>
      </c>
      <c r="R11" s="21">
        <f t="shared" si="7"/>
        <v>7740</v>
      </c>
    </row>
    <row r="12" spans="1:18" s="6" customFormat="1" ht="45">
      <c r="A12" s="46">
        <v>8</v>
      </c>
      <c r="B12" s="46"/>
      <c r="C12" s="46" t="s">
        <v>44</v>
      </c>
      <c r="D12" s="48" t="s">
        <v>52</v>
      </c>
      <c r="E12" s="45" t="s">
        <v>27</v>
      </c>
      <c r="F12" s="45">
        <v>30</v>
      </c>
      <c r="G12" s="49">
        <v>1318</v>
      </c>
      <c r="H12" s="49">
        <v>1380</v>
      </c>
      <c r="I12" s="50">
        <v>1410</v>
      </c>
      <c r="J12" s="13">
        <f t="shared" si="0"/>
        <v>1318</v>
      </c>
      <c r="K12" s="13">
        <f t="shared" si="1"/>
        <v>1318</v>
      </c>
      <c r="L12" s="22">
        <v>0</v>
      </c>
      <c r="M12" s="25">
        <f t="shared" si="2"/>
        <v>1369.3333333333333</v>
      </c>
      <c r="N12" s="25">
        <f t="shared" si="3"/>
        <v>46.918368826434417</v>
      </c>
      <c r="O12" s="9">
        <f t="shared" si="4"/>
        <v>3.4263657857668758E-2</v>
      </c>
      <c r="P12" s="10">
        <f t="shared" si="5"/>
        <v>1318</v>
      </c>
      <c r="Q12" s="21">
        <f t="shared" si="6"/>
        <v>39540</v>
      </c>
      <c r="R12" s="21">
        <f t="shared" si="7"/>
        <v>39540</v>
      </c>
    </row>
    <row r="13" spans="1:18" s="6" customFormat="1" ht="75">
      <c r="A13" s="46">
        <v>9</v>
      </c>
      <c r="B13" s="46"/>
      <c r="C13" s="46" t="s">
        <v>45</v>
      </c>
      <c r="D13" s="46" t="s">
        <v>48</v>
      </c>
      <c r="E13" s="45" t="s">
        <v>35</v>
      </c>
      <c r="F13" s="45">
        <v>30</v>
      </c>
      <c r="G13" s="49">
        <v>554</v>
      </c>
      <c r="H13" s="49">
        <v>560</v>
      </c>
      <c r="I13" s="50">
        <v>600</v>
      </c>
      <c r="J13" s="13">
        <f t="shared" si="0"/>
        <v>554</v>
      </c>
      <c r="K13" s="13">
        <f t="shared" si="1"/>
        <v>554</v>
      </c>
      <c r="L13" s="22">
        <v>0</v>
      </c>
      <c r="M13" s="25">
        <f t="shared" si="2"/>
        <v>571.33333333333337</v>
      </c>
      <c r="N13" s="25">
        <f t="shared" si="3"/>
        <v>25.006665778014735</v>
      </c>
      <c r="O13" s="9">
        <f t="shared" si="4"/>
        <v>4.3768959938182146E-2</v>
      </c>
      <c r="P13" s="10">
        <f t="shared" si="5"/>
        <v>554</v>
      </c>
      <c r="Q13" s="21">
        <f t="shared" si="6"/>
        <v>16620</v>
      </c>
      <c r="R13" s="21">
        <f t="shared" si="7"/>
        <v>16620</v>
      </c>
    </row>
    <row r="14" spans="1:18" s="6" customFormat="1" ht="60">
      <c r="A14" s="46">
        <v>10</v>
      </c>
      <c r="B14" s="46"/>
      <c r="C14" s="46" t="s">
        <v>46</v>
      </c>
      <c r="D14" s="46" t="s">
        <v>48</v>
      </c>
      <c r="E14" s="45" t="s">
        <v>27</v>
      </c>
      <c r="F14" s="45">
        <v>30</v>
      </c>
      <c r="G14" s="49">
        <v>2050</v>
      </c>
      <c r="H14" s="49">
        <v>2080</v>
      </c>
      <c r="I14" s="50">
        <v>2130</v>
      </c>
      <c r="J14" s="13">
        <f t="shared" si="0"/>
        <v>2050</v>
      </c>
      <c r="K14" s="13">
        <f t="shared" si="1"/>
        <v>2050</v>
      </c>
      <c r="L14" s="22">
        <v>0</v>
      </c>
      <c r="M14" s="25">
        <f t="shared" si="2"/>
        <v>2086.6666666666665</v>
      </c>
      <c r="N14" s="25">
        <f t="shared" si="3"/>
        <v>40.414518843273804</v>
      </c>
      <c r="O14" s="9">
        <f t="shared" si="4"/>
        <v>1.93679802763293E-2</v>
      </c>
      <c r="P14" s="10">
        <f t="shared" si="5"/>
        <v>2050</v>
      </c>
      <c r="Q14" s="21">
        <f t="shared" si="6"/>
        <v>61500</v>
      </c>
      <c r="R14" s="21">
        <f t="shared" si="7"/>
        <v>61500</v>
      </c>
    </row>
    <row r="15" spans="1:18" s="6" customFormat="1" ht="75">
      <c r="A15" s="46">
        <v>11</v>
      </c>
      <c r="B15" s="46"/>
      <c r="C15" s="46" t="s">
        <v>47</v>
      </c>
      <c r="D15" s="46" t="s">
        <v>48</v>
      </c>
      <c r="E15" s="45" t="s">
        <v>36</v>
      </c>
      <c r="F15" s="45">
        <v>30</v>
      </c>
      <c r="G15" s="49">
        <v>437</v>
      </c>
      <c r="H15" s="49">
        <v>440</v>
      </c>
      <c r="I15" s="50">
        <v>458</v>
      </c>
      <c r="J15" s="13">
        <f t="shared" si="0"/>
        <v>437</v>
      </c>
      <c r="K15" s="13">
        <f t="shared" si="1"/>
        <v>437</v>
      </c>
      <c r="L15" s="22">
        <v>0</v>
      </c>
      <c r="M15" s="25">
        <f t="shared" si="2"/>
        <v>445</v>
      </c>
      <c r="N15" s="25">
        <f t="shared" si="3"/>
        <v>11.357816691600547</v>
      </c>
      <c r="O15" s="9">
        <f t="shared" si="4"/>
        <v>2.5523183576630443E-2</v>
      </c>
      <c r="P15" s="10">
        <f t="shared" si="5"/>
        <v>437</v>
      </c>
      <c r="Q15" s="21">
        <f t="shared" si="6"/>
        <v>13110</v>
      </c>
      <c r="R15" s="21">
        <f t="shared" si="7"/>
        <v>13110</v>
      </c>
    </row>
    <row r="16" spans="1:18" s="6" customFormat="1" ht="15">
      <c r="A16" s="14"/>
      <c r="B16" s="14"/>
      <c r="C16" s="14"/>
      <c r="D16" s="24"/>
      <c r="E16" s="14"/>
      <c r="F16" s="15" t="s">
        <v>18</v>
      </c>
      <c r="G16" s="18"/>
      <c r="H16" s="18"/>
      <c r="I16" s="18"/>
      <c r="J16" s="19"/>
      <c r="K16" s="19"/>
      <c r="L16" s="17"/>
      <c r="M16" s="16"/>
      <c r="N16" s="39" t="s">
        <v>24</v>
      </c>
      <c r="O16" s="39"/>
      <c r="P16" s="39"/>
      <c r="Q16" s="39"/>
      <c r="R16" s="20">
        <f>SUM(R5:R15)</f>
        <v>348506</v>
      </c>
    </row>
    <row r="17" spans="1:18" ht="37.5" customHeight="1">
      <c r="A17" s="29" t="s">
        <v>37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11"/>
      <c r="Q17" s="11"/>
      <c r="R17" s="12"/>
    </row>
    <row r="18" spans="1:18" ht="82.5" customHeight="1">
      <c r="A18" s="34" t="s">
        <v>25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11"/>
      <c r="Q18" s="11"/>
    </row>
    <row r="19" spans="1:18" ht="48" customHeight="1">
      <c r="A19" s="30" t="s">
        <v>7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</row>
    <row r="20" spans="1:18" ht="31.5">
      <c r="C20" s="1" t="s">
        <v>2</v>
      </c>
      <c r="E20" s="4" t="s">
        <v>1</v>
      </c>
      <c r="F20" s="28" t="s">
        <v>3</v>
      </c>
      <c r="G20" s="28"/>
    </row>
    <row r="21" spans="1:18">
      <c r="E21" s="4" t="s">
        <v>4</v>
      </c>
      <c r="F21" s="28" t="s">
        <v>5</v>
      </c>
      <c r="G21" s="28"/>
    </row>
    <row r="22" spans="1:18">
      <c r="J22" s="1"/>
      <c r="K22" s="1"/>
      <c r="L22" s="1"/>
      <c r="M22" s="1"/>
    </row>
    <row r="24" spans="1:18">
      <c r="A24" s="33"/>
      <c r="B24" s="33"/>
      <c r="C24" s="31"/>
      <c r="D24" s="31"/>
      <c r="E24" s="31"/>
      <c r="F24" s="31"/>
    </row>
    <row r="25" spans="1:18">
      <c r="A25" s="2"/>
      <c r="B25" s="2"/>
      <c r="C25" s="2"/>
      <c r="D25" s="2"/>
      <c r="E25" s="5"/>
    </row>
    <row r="26" spans="1:18">
      <c r="A26" s="28"/>
      <c r="B26" s="28"/>
      <c r="C26" s="32"/>
      <c r="D26" s="32"/>
      <c r="E26" s="32"/>
      <c r="F26" s="32"/>
      <c r="G26" s="32"/>
    </row>
    <row r="27" spans="1:18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</sheetData>
  <sheetProtection selectLockedCells="1" selectUnlockedCells="1"/>
  <mergeCells count="28">
    <mergeCell ref="Q3:Q4"/>
    <mergeCell ref="P3:P4"/>
    <mergeCell ref="R3:R4"/>
    <mergeCell ref="N16:Q16"/>
    <mergeCell ref="A1:O1"/>
    <mergeCell ref="A2:O2"/>
    <mergeCell ref="O3:O4"/>
    <mergeCell ref="A3:A4"/>
    <mergeCell ref="B3:B4"/>
    <mergeCell ref="C3:C4"/>
    <mergeCell ref="E3:E4"/>
    <mergeCell ref="F3:F4"/>
    <mergeCell ref="G3:I3"/>
    <mergeCell ref="J3:J4"/>
    <mergeCell ref="K3:K4"/>
    <mergeCell ref="L3:L4"/>
    <mergeCell ref="M3:M4"/>
    <mergeCell ref="N3:N4"/>
    <mergeCell ref="A27:O27"/>
    <mergeCell ref="A17:O17"/>
    <mergeCell ref="A19:O19"/>
    <mergeCell ref="C24:F24"/>
    <mergeCell ref="C26:G26"/>
    <mergeCell ref="F20:G20"/>
    <mergeCell ref="F21:G21"/>
    <mergeCell ref="A24:B24"/>
    <mergeCell ref="A26:B26"/>
    <mergeCell ref="A18:O18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6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2026-07-29T08:54:25Z</dcterms:modified>
</cp:coreProperties>
</file>