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 1" sheetId="3" r:id="rId1"/>
  </sheets>
  <definedNames>
    <definedName name="_xlnm.Print_Area" localSheetId="0">'Лист 1'!$A$1:$O$22</definedName>
  </definedNames>
  <calcPr calcId="162913"/>
</workbook>
</file>

<file path=xl/calcChain.xml><?xml version="1.0" encoding="utf-8"?>
<calcChain xmlns="http://schemas.openxmlformats.org/spreadsheetml/2006/main">
  <c r="R20" i="3" l="1"/>
  <c r="S20" i="3"/>
  <c r="Q20" i="3"/>
  <c r="O20" i="3"/>
  <c r="S14" i="3" l="1"/>
  <c r="R14" i="3"/>
  <c r="Q14" i="3"/>
  <c r="L14" i="3"/>
  <c r="K14" i="3"/>
  <c r="J14" i="3"/>
  <c r="O14" i="3" s="1"/>
  <c r="M14" i="3" l="1"/>
  <c r="N14" i="3" s="1"/>
  <c r="S16" i="3"/>
  <c r="S13" i="3"/>
  <c r="S17" i="3"/>
  <c r="S18" i="3"/>
  <c r="S15" i="3"/>
  <c r="R16" i="3"/>
  <c r="R13" i="3"/>
  <c r="R17" i="3"/>
  <c r="R18" i="3"/>
  <c r="R15" i="3"/>
  <c r="Q16" i="3"/>
  <c r="Q13" i="3"/>
  <c r="Q17" i="3"/>
  <c r="Q18" i="3"/>
  <c r="Q15" i="3"/>
  <c r="S12" i="3"/>
  <c r="R12" i="3"/>
  <c r="Q12" i="3"/>
  <c r="L15" i="3" l="1"/>
  <c r="K15" i="3"/>
  <c r="J15" i="3"/>
  <c r="O15" i="3" s="1"/>
  <c r="L18" i="3"/>
  <c r="K18" i="3"/>
  <c r="J18" i="3"/>
  <c r="O18" i="3" s="1"/>
  <c r="L17" i="3"/>
  <c r="K17" i="3"/>
  <c r="J17" i="3"/>
  <c r="O17" i="3" s="1"/>
  <c r="L13" i="3"/>
  <c r="K13" i="3"/>
  <c r="J13" i="3"/>
  <c r="O13" i="3" s="1"/>
  <c r="L16" i="3"/>
  <c r="K16" i="3"/>
  <c r="J16" i="3"/>
  <c r="O16" i="3" s="1"/>
  <c r="L12" i="3"/>
  <c r="K12" i="3"/>
  <c r="J12" i="3"/>
  <c r="O12" i="3" s="1"/>
  <c r="M16" i="3" l="1"/>
  <c r="N16" i="3" s="1"/>
  <c r="M17" i="3"/>
  <c r="N17" i="3" s="1"/>
  <c r="M15" i="3"/>
  <c r="N15" i="3" s="1"/>
  <c r="M13" i="3"/>
  <c r="N13" i="3" s="1"/>
  <c r="M12" i="3"/>
  <c r="N12" i="3" s="1"/>
  <c r="M18" i="3"/>
  <c r="N18" i="3" s="1"/>
</calcChain>
</file>

<file path=xl/sharedStrings.xml><?xml version="1.0" encoding="utf-8"?>
<sst xmlns="http://schemas.openxmlformats.org/spreadsheetml/2006/main" count="55" uniqueCount="44">
  <si>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</si>
  <si>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</si>
  <si>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</si>
  <si>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</si>
  <si>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</si>
  <si>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</si>
  <si>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</si>
  <si>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</si>
  <si>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</si>
  <si>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</si>
  <si>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</si>
  <si>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</si>
  <si>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</si>
  <si>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</si>
  <si>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В отношении объекта закупки отсутствуют утвержденные тарифы и нормативы на отпускные цены. </t>
  </si>
  <si>
    <t>Ценовое предложение №5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</si>
  <si>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</si>
  <si>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</si>
  <si>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</si>
  <si>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</si>
  <si>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</si>
  <si>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</si>
  <si>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</si>
  <si>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</si>
  <si>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</si>
  <si>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 xml:space="preserve">Обоснование начальной (максимальной) цены контракта  </t>
  </si>
  <si>
    <t xml:space="preserve">Изучение рынка произвел:
                     </t>
  </si>
  <si>
    <t>Ценовое предложение № 4</t>
  </si>
  <si>
    <t>___________________</t>
  </si>
  <si>
    <t>шт.</t>
  </si>
  <si>
    <t>Государственный инсмектор по маломерным судам Центра ГИМС Главного управления МЧС России по Ростовской области</t>
  </si>
  <si>
    <t>В.Н. Федоров</t>
  </si>
  <si>
    <t>Информационная табличка на входную дверь в Управлении Центра ГИМС ГУ МЧС России по Ростовской области 1</t>
  </si>
  <si>
    <t>Информационная табличка на входную дверь в Управлении Центра ГИМС ГУ МЧС России по Ростовской области 2</t>
  </si>
  <si>
    <t>Информационная табличка на входную дверь в инспекторских подразделениях Центра ГИМС ГУ МЧС России по Ростовской области 1</t>
  </si>
  <si>
    <t>Информационная табличка на входную дверь в инспекторских подразделениях Центра ГИМС ГУ МЧС России по Ростовской области 2</t>
  </si>
  <si>
    <t>Демонстрационный плакат «Как купаться с умом» А2_new (1)</t>
  </si>
  <si>
    <t>Демонстрационный плакат_Меры предосторожности и правила_А2_4+0_new</t>
  </si>
  <si>
    <t>Демонстрационный плакат Оказание помощи пострадавшим на льду_А2_4+0_new</t>
  </si>
  <si>
    <t>Ценовое предложение № 1
исх.от19.052026 №24</t>
  </si>
  <si>
    <t>Ценовое предложение № 2
исх.от19.05.2026 № 71</t>
  </si>
  <si>
    <t>Ценовое предложение № 3
исх.от 19.05.2026 № 74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</si>
  <si>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20.05.2026</t>
  </si>
  <si>
    <t>Поставка информационных табличек и демонстрационных плакатов по безопасности людей на водных объектах для нужд Центра ГИМС Главного управления МЧС России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</si>
</sst>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Protection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1005680</xdr:colOff>
      <xdr:row>4</xdr:row>
      <xdr:rowOff>552450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1828800"/>
          <a:ext cx="162242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355600</xdr:colOff>
      <xdr:row>5</xdr:row>
      <xdr:rowOff>419100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2375" y="2590800"/>
          <a:ext cx="9747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1157445</xdr:colOff>
      <xdr:row>6</xdr:row>
      <xdr:rowOff>401955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62375" y="3057525"/>
          <a:ext cx="1774189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view="pageBreakPreview" zoomScale="80" zoomScaleNormal="80" zoomScaleSheetLayoutView="80" workbookViewId="0">
      <selection activeCell="G11" sqref="G11"/>
    </sheetView>
  </sheetViews>
  <sheetFormatPr defaultRowHeight="15" x14ac:dyDescent="0.25"/>
  <cols>
    <col min="1" max="1" width="7.140625" style="1" customWidth="1"/>
    <col min="2" max="2" width="35.5703125" style="1" customWidth="1"/>
    <col min="3" max="3" width="16.28515625" style="1" customWidth="1"/>
    <col min="4" max="4" width="9.28515625" style="1" bestFit="1" customWidth="1"/>
    <col min="5" max="5" width="26.42578125" style="1" customWidth="1"/>
    <col min="6" max="6" width="25.28515625" style="1" customWidth="1"/>
    <col min="7" max="7" width="25.85546875" style="1" customWidth="1"/>
    <col min="8" max="8" width="14.140625" style="1" hidden="1" customWidth="1"/>
    <col min="9" max="9" width="14.28515625" style="1" hidden="1" customWidth="1"/>
    <col min="10" max="10" width="13" style="1" customWidth="1"/>
    <col min="11" max="11" width="9.28515625" style="1" bestFit="1" customWidth="1"/>
    <col min="12" max="13" width="14" style="1" bestFit="1" customWidth="1"/>
    <col min="14" max="15" width="18.85546875" style="1" customWidth="1"/>
    <col min="16" max="16" width="9.140625" style="1"/>
    <col min="17" max="17" width="14.140625" style="1" customWidth="1"/>
    <col min="18" max="19" width="10.85546875" style="1" bestFit="1" customWidth="1"/>
    <col min="20" max="20" width="9.28515625" style="1" customWidth="1"/>
    <col min="21" max="16384" width="9.140625" style="1"/>
  </cols>
  <sheetData>
    <row r="1" spans="1:22" ht="22.5" x14ac:dyDescent="0.3">
      <c r="A1" s="36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2" ht="70.5" customHeight="1" x14ac:dyDescent="0.25">
      <c r="A2" s="26" t="s">
        <v>13</v>
      </c>
      <c r="B2" s="38"/>
      <c r="C2" s="38"/>
      <c r="D2" s="26" t="s">
        <v>14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2" ht="15.75" customHeight="1" x14ac:dyDescent="0.25">
      <c r="A3" s="40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22" ht="35.25" customHeight="1" x14ac:dyDescent="0.25">
      <c r="A4" s="26" t="s">
        <v>20</v>
      </c>
      <c r="B4" s="26"/>
      <c r="C4" s="26"/>
      <c r="D4" s="42" t="s">
        <v>24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22" ht="60" customHeight="1" x14ac:dyDescent="0.25">
      <c r="A5" s="26" t="s">
        <v>18</v>
      </c>
      <c r="B5" s="26"/>
      <c r="C5" s="26"/>
      <c r="D5" s="26" t="s">
        <v>21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22" ht="36.75" customHeight="1" x14ac:dyDescent="0.25">
      <c r="A6" s="26" t="s">
        <v>17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22" ht="72" customHeight="1" x14ac:dyDescent="0.25">
      <c r="A7" s="25" t="s">
        <v>19</v>
      </c>
      <c r="B7" s="26"/>
      <c r="C7" s="26"/>
      <c r="D7" s="26" t="s">
        <v>22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22" ht="15.75" customHeight="1" x14ac:dyDescent="0.25">
      <c r="A8" s="25" t="s">
        <v>11</v>
      </c>
      <c r="B8" s="26"/>
      <c r="C8" s="26"/>
      <c r="D8" s="26" t="s">
        <v>23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22" ht="57.75" customHeight="1" x14ac:dyDescent="0.25">
      <c r="A9" s="27" t="s">
        <v>11</v>
      </c>
      <c r="B9" s="28"/>
      <c r="C9" s="29">
        <v>149214</v>
      </c>
      <c r="D9" s="30"/>
      <c r="E9" s="31" t="s">
        <v>43</v>
      </c>
      <c r="F9" s="32"/>
      <c r="G9" s="32"/>
      <c r="H9" s="32"/>
      <c r="I9" s="32"/>
      <c r="J9" s="32"/>
      <c r="K9" s="32"/>
      <c r="L9" s="32"/>
      <c r="M9" s="32"/>
      <c r="N9" s="32"/>
      <c r="O9" s="33"/>
    </row>
    <row r="10" spans="1:22" ht="36.75" customHeight="1" x14ac:dyDescent="0.25">
      <c r="A10" s="21" t="s">
        <v>0</v>
      </c>
      <c r="B10" s="21" t="s">
        <v>1</v>
      </c>
      <c r="C10" s="21" t="s">
        <v>2</v>
      </c>
      <c r="D10" s="21"/>
      <c r="E10" s="43" t="s">
        <v>39</v>
      </c>
      <c r="F10" s="43" t="s">
        <v>40</v>
      </c>
      <c r="G10" s="43" t="s">
        <v>41</v>
      </c>
      <c r="H10" s="12" t="s">
        <v>27</v>
      </c>
      <c r="I10" s="12" t="s">
        <v>15</v>
      </c>
      <c r="J10" s="34" t="s">
        <v>10</v>
      </c>
      <c r="K10" s="21" t="s">
        <v>12</v>
      </c>
      <c r="L10" s="21" t="s">
        <v>8</v>
      </c>
      <c r="M10" s="21" t="s">
        <v>9</v>
      </c>
      <c r="N10" s="21" t="s">
        <v>6</v>
      </c>
      <c r="O10" s="22" t="s">
        <v>7</v>
      </c>
    </row>
    <row r="11" spans="1:22" ht="30" x14ac:dyDescent="0.25">
      <c r="A11" s="21"/>
      <c r="B11" s="21"/>
      <c r="C11" s="11" t="s">
        <v>3</v>
      </c>
      <c r="D11" s="11" t="s">
        <v>4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35"/>
      <c r="K11" s="21"/>
      <c r="L11" s="21"/>
      <c r="M11" s="21"/>
      <c r="N11" s="21"/>
      <c r="O11" s="22"/>
    </row>
    <row r="12" spans="1:22" ht="60" x14ac:dyDescent="0.25">
      <c r="A12" s="18">
        <v>1</v>
      </c>
      <c r="B12" s="8" t="s">
        <v>32</v>
      </c>
      <c r="C12" s="11" t="s">
        <v>29</v>
      </c>
      <c r="D12" s="11">
        <v>1</v>
      </c>
      <c r="E12" s="12">
        <v>1707</v>
      </c>
      <c r="F12" s="15">
        <v>1694</v>
      </c>
      <c r="G12" s="15">
        <v>1720</v>
      </c>
      <c r="H12" s="12"/>
      <c r="I12" s="12"/>
      <c r="J12" s="6">
        <f>AVERAGE(E12,F12,G12,H12,I12)</f>
        <v>1707</v>
      </c>
      <c r="K12" s="4">
        <f>COUNT(E12:I12)</f>
        <v>3</v>
      </c>
      <c r="L12" s="5">
        <f>STDEV(E12,F12,G12,H12,I12)</f>
        <v>13</v>
      </c>
      <c r="M12" s="5">
        <f>L12/J12*100</f>
        <v>0.76157000585823076</v>
      </c>
      <c r="N12" s="8" t="str">
        <f>IF(M12&lt;33,"ОДНОРОДНЫЕ","НЕОДНОРОДНЫЕ")</f>
        <v>ОДНОРОДНЫЕ</v>
      </c>
      <c r="O12" s="6">
        <f>D12*J12</f>
        <v>1707</v>
      </c>
      <c r="Q12" s="10">
        <f>D12*E12</f>
        <v>1707</v>
      </c>
      <c r="R12" s="10">
        <f>D12*F12</f>
        <v>1694</v>
      </c>
      <c r="S12" s="10">
        <f>D12*G12</f>
        <v>1720</v>
      </c>
      <c r="T12" s="10"/>
      <c r="U12" s="10"/>
      <c r="V12" s="10"/>
    </row>
    <row r="13" spans="1:22" ht="60" x14ac:dyDescent="0.25">
      <c r="A13" s="18">
        <v>2</v>
      </c>
      <c r="B13" s="8" t="s">
        <v>33</v>
      </c>
      <c r="C13" s="11" t="s">
        <v>29</v>
      </c>
      <c r="D13" s="14">
        <v>1</v>
      </c>
      <c r="E13" s="13">
        <v>1707</v>
      </c>
      <c r="F13" s="15">
        <v>1694</v>
      </c>
      <c r="G13" s="15">
        <v>1720</v>
      </c>
      <c r="H13" s="12"/>
      <c r="I13" s="12"/>
      <c r="J13" s="6">
        <f>AVERAGE(E13,F13,G13,H13,I13)</f>
        <v>1707</v>
      </c>
      <c r="K13" s="4">
        <f>COUNT(E13:I13)</f>
        <v>3</v>
      </c>
      <c r="L13" s="5">
        <f>STDEV(E13,F13,G13,H13,I13)</f>
        <v>13</v>
      </c>
      <c r="M13" s="5">
        <f>L13/J13*100</f>
        <v>0.76157000585823076</v>
      </c>
      <c r="N13" s="8" t="str">
        <f>IF(M13&lt;33,"ОДНОРОДНЫЕ","НЕОДНОРОДНЫЕ")</f>
        <v>ОДНОРОДНЫЕ</v>
      </c>
      <c r="O13" s="6">
        <f>D13*J13</f>
        <v>1707</v>
      </c>
      <c r="Q13" s="10">
        <f>D13*E13</f>
        <v>1707</v>
      </c>
      <c r="R13" s="10">
        <f>D13*F13</f>
        <v>1694</v>
      </c>
      <c r="S13" s="10">
        <f>D13*G13</f>
        <v>1720</v>
      </c>
      <c r="T13" s="10"/>
      <c r="U13" s="10"/>
      <c r="V13" s="10"/>
    </row>
    <row r="14" spans="1:22" ht="61.5" customHeight="1" x14ac:dyDescent="0.25">
      <c r="A14" s="18">
        <v>3</v>
      </c>
      <c r="B14" s="8" t="s">
        <v>34</v>
      </c>
      <c r="C14" s="17" t="s">
        <v>29</v>
      </c>
      <c r="D14" s="17">
        <v>13</v>
      </c>
      <c r="E14" s="16">
        <v>1800</v>
      </c>
      <c r="F14" s="16">
        <v>1790</v>
      </c>
      <c r="G14" s="16">
        <v>1810</v>
      </c>
      <c r="H14" s="16"/>
      <c r="I14" s="16"/>
      <c r="J14" s="6">
        <f t="shared" ref="J14" si="0">AVERAGE(E14,F14,G14,H14,I14)</f>
        <v>1800</v>
      </c>
      <c r="K14" s="4">
        <f t="shared" ref="K14" si="1">COUNT(E14:I14)</f>
        <v>3</v>
      </c>
      <c r="L14" s="5">
        <f t="shared" ref="L14" si="2">STDEV(E14,F14,G14,H14,I14)</f>
        <v>10</v>
      </c>
      <c r="M14" s="5">
        <f t="shared" ref="M14" si="3">L14/J14*100</f>
        <v>0.55555555555555558</v>
      </c>
      <c r="N14" s="8" t="str">
        <f t="shared" ref="N14" si="4">IF(M14&lt;33,"ОДНОРОДНЫЕ","НЕОДНОРОДНЫЕ")</f>
        <v>ОДНОРОДНЫЕ</v>
      </c>
      <c r="O14" s="6">
        <f t="shared" ref="O14" si="5">D14*J14</f>
        <v>23400</v>
      </c>
      <c r="Q14" s="10">
        <f t="shared" ref="Q14" si="6">D14*E14</f>
        <v>23400</v>
      </c>
      <c r="R14" s="10">
        <f t="shared" ref="R14" si="7">D14*F14</f>
        <v>23270</v>
      </c>
      <c r="S14" s="10">
        <f t="shared" ref="S14" si="8">D14*G14</f>
        <v>23530</v>
      </c>
      <c r="T14" s="10"/>
      <c r="U14" s="10"/>
      <c r="V14" s="10"/>
    </row>
    <row r="15" spans="1:22" ht="64.5" customHeight="1" x14ac:dyDescent="0.25">
      <c r="A15" s="18">
        <v>4</v>
      </c>
      <c r="B15" s="8" t="s">
        <v>35</v>
      </c>
      <c r="C15" s="11" t="s">
        <v>29</v>
      </c>
      <c r="D15" s="14">
        <v>13</v>
      </c>
      <c r="E15" s="13">
        <v>1800</v>
      </c>
      <c r="F15" s="15">
        <v>1790</v>
      </c>
      <c r="G15" s="15">
        <v>1810</v>
      </c>
      <c r="H15" s="12"/>
      <c r="I15" s="12"/>
      <c r="J15" s="6">
        <f t="shared" ref="J15" si="9">AVERAGE(E15,F15,G15,H15,I15)</f>
        <v>1800</v>
      </c>
      <c r="K15" s="4">
        <f t="shared" ref="K15" si="10">COUNT(E15:I15)</f>
        <v>3</v>
      </c>
      <c r="L15" s="5">
        <f t="shared" ref="L15" si="11">STDEV(E15,F15,G15,H15,I15)</f>
        <v>10</v>
      </c>
      <c r="M15" s="5">
        <f t="shared" ref="M15" si="12">L15/J15*100</f>
        <v>0.55555555555555558</v>
      </c>
      <c r="N15" s="8" t="str">
        <f t="shared" ref="N15" si="13">IF(M15&lt;33,"ОДНОРОДНЫЕ","НЕОДНОРОДНЫЕ")</f>
        <v>ОДНОРОДНЫЕ</v>
      </c>
      <c r="O15" s="6">
        <f t="shared" ref="O15" si="14">D15*J15</f>
        <v>23400</v>
      </c>
      <c r="Q15" s="10">
        <f t="shared" ref="Q15" si="15">D15*E15</f>
        <v>23400</v>
      </c>
      <c r="R15" s="10">
        <f t="shared" ref="R15" si="16">D15*F15</f>
        <v>23270</v>
      </c>
      <c r="S15" s="10">
        <f t="shared" ref="S15" si="17">D15*G15</f>
        <v>23530</v>
      </c>
      <c r="T15" s="10"/>
      <c r="U15" s="10"/>
      <c r="V15" s="10"/>
    </row>
    <row r="16" spans="1:22" ht="30" x14ac:dyDescent="0.25">
      <c r="A16" s="18">
        <v>5</v>
      </c>
      <c r="B16" s="8" t="s">
        <v>36</v>
      </c>
      <c r="C16" s="11" t="s">
        <v>29</v>
      </c>
      <c r="D16" s="14">
        <v>600</v>
      </c>
      <c r="E16" s="12">
        <v>55</v>
      </c>
      <c r="F16" s="15">
        <v>50</v>
      </c>
      <c r="G16" s="15">
        <v>60</v>
      </c>
      <c r="H16" s="12"/>
      <c r="I16" s="12"/>
      <c r="J16" s="6">
        <f>AVERAGE(E16,F16,G16,H16,I16)</f>
        <v>55</v>
      </c>
      <c r="K16" s="4">
        <f>COUNT(E16:I16)</f>
        <v>3</v>
      </c>
      <c r="L16" s="5">
        <f>STDEV(E16,F16,G16,H16,I16)</f>
        <v>5</v>
      </c>
      <c r="M16" s="5">
        <f>L16/J16*100</f>
        <v>9.0909090909090917</v>
      </c>
      <c r="N16" s="8" t="str">
        <f>IF(M16&lt;33,"ОДНОРОДНЫЕ","НЕОДНОРОДНЫЕ")</f>
        <v>ОДНОРОДНЫЕ</v>
      </c>
      <c r="O16" s="6">
        <f>D16*J16</f>
        <v>33000</v>
      </c>
      <c r="Q16" s="10">
        <f>D16*E16</f>
        <v>33000</v>
      </c>
      <c r="R16" s="10">
        <f>D16*F16</f>
        <v>30000</v>
      </c>
      <c r="S16" s="10">
        <f>D16*G16</f>
        <v>36000</v>
      </c>
      <c r="T16" s="10"/>
      <c r="U16" s="10"/>
      <c r="V16" s="10"/>
    </row>
    <row r="17" spans="1:22" ht="45" x14ac:dyDescent="0.25">
      <c r="A17" s="18">
        <v>6</v>
      </c>
      <c r="B17" s="8" t="s">
        <v>38</v>
      </c>
      <c r="C17" s="11" t="s">
        <v>29</v>
      </c>
      <c r="D17" s="14">
        <v>600</v>
      </c>
      <c r="E17" s="13">
        <v>55</v>
      </c>
      <c r="F17" s="15">
        <v>50</v>
      </c>
      <c r="G17" s="15">
        <v>60</v>
      </c>
      <c r="H17" s="12"/>
      <c r="I17" s="12"/>
      <c r="J17" s="6">
        <f>AVERAGE(E17,F17,G17,H17,I17)</f>
        <v>55</v>
      </c>
      <c r="K17" s="4">
        <f>COUNT(E17:I17)</f>
        <v>3</v>
      </c>
      <c r="L17" s="5">
        <f>STDEV(E17,F17,G17,H17,I17)</f>
        <v>5</v>
      </c>
      <c r="M17" s="5">
        <f>L17/J17*100</f>
        <v>9.0909090909090917</v>
      </c>
      <c r="N17" s="8" t="str">
        <f>IF(M17&lt;33,"ОДНОРОДНЫЕ","НЕОДНОРОДНЫЕ")</f>
        <v>ОДНОРОДНЫЕ</v>
      </c>
      <c r="O17" s="6">
        <f>D17*J17</f>
        <v>33000</v>
      </c>
      <c r="Q17" s="10">
        <f>D17*E17</f>
        <v>33000</v>
      </c>
      <c r="R17" s="10">
        <f>D17*F17</f>
        <v>30000</v>
      </c>
      <c r="S17" s="10">
        <f>D17*G17</f>
        <v>36000</v>
      </c>
      <c r="T17" s="10"/>
      <c r="U17" s="10"/>
      <c r="V17" s="10"/>
    </row>
    <row r="18" spans="1:22" ht="45" x14ac:dyDescent="0.25">
      <c r="A18" s="18">
        <v>7</v>
      </c>
      <c r="B18" s="8" t="s">
        <v>37</v>
      </c>
      <c r="C18" s="11" t="s">
        <v>29</v>
      </c>
      <c r="D18" s="14">
        <v>600</v>
      </c>
      <c r="E18" s="13">
        <v>55</v>
      </c>
      <c r="F18" s="15">
        <v>50</v>
      </c>
      <c r="G18" s="15">
        <v>60</v>
      </c>
      <c r="H18" s="12"/>
      <c r="I18" s="12"/>
      <c r="J18" s="6">
        <f>AVERAGE(E18,F18,G18,H18,I18)</f>
        <v>55</v>
      </c>
      <c r="K18" s="4">
        <f>COUNT(E18:I18)</f>
        <v>3</v>
      </c>
      <c r="L18" s="5">
        <f>STDEV(E18,F18,G18,H18,I18)</f>
        <v>5</v>
      </c>
      <c r="M18" s="5">
        <f>L18/J18*100</f>
        <v>9.0909090909090917</v>
      </c>
      <c r="N18" s="8" t="str">
        <f>IF(M18&lt;33,"ОДНОРОДНЫЕ","НЕОДНОРОДНЫЕ")</f>
        <v>ОДНОРОДНЫЕ</v>
      </c>
      <c r="O18" s="6">
        <f>D18*J18</f>
        <v>33000</v>
      </c>
      <c r="Q18" s="10">
        <f>D18*E18</f>
        <v>33000</v>
      </c>
      <c r="R18" s="10">
        <f>D18*F18</f>
        <v>30000</v>
      </c>
      <c r="S18" s="10">
        <f>D18*G18</f>
        <v>36000</v>
      </c>
      <c r="T18" s="10"/>
      <c r="U18" s="10"/>
      <c r="V18" s="10"/>
    </row>
    <row r="19" spans="1:22" ht="64.5" customHeight="1" x14ac:dyDescent="0.3">
      <c r="A19" s="23" t="s">
        <v>42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22" ht="25.5" customHeight="1" x14ac:dyDescent="0.3">
      <c r="A20" s="2"/>
      <c r="B20" s="2"/>
      <c r="C20" s="2"/>
      <c r="D20" s="2"/>
      <c r="E20" s="7">
        <v>149214</v>
      </c>
      <c r="F20" s="7">
        <v>139928</v>
      </c>
      <c r="G20" s="7">
        <v>158500</v>
      </c>
      <c r="H20" s="7"/>
      <c r="I20" s="7"/>
      <c r="J20" s="2"/>
      <c r="K20" s="2"/>
      <c r="L20" s="2"/>
      <c r="M20" s="2"/>
      <c r="N20" s="2"/>
      <c r="O20" s="9">
        <f>SUM(O12:O18)</f>
        <v>149214</v>
      </c>
      <c r="Q20" s="10">
        <f>SUM(Q12:Q18)</f>
        <v>149214</v>
      </c>
      <c r="R20" s="10">
        <f t="shared" ref="R20:S20" si="18">SUM(R12:R18)</f>
        <v>139928</v>
      </c>
      <c r="S20" s="10">
        <f t="shared" si="18"/>
        <v>158500</v>
      </c>
    </row>
    <row r="21" spans="1:22" ht="18.75" customHeight="1" x14ac:dyDescent="0.3">
      <c r="A21" s="24" t="s">
        <v>26</v>
      </c>
      <c r="B21" s="24"/>
      <c r="C21" s="24"/>
      <c r="D21" s="24"/>
      <c r="E21" s="24"/>
      <c r="F21" s="24"/>
      <c r="G21" s="24"/>
      <c r="H21" s="24"/>
      <c r="I21" s="24"/>
      <c r="J21" s="2"/>
      <c r="K21" s="2"/>
      <c r="L21" s="2"/>
      <c r="M21" s="2"/>
      <c r="N21" s="2"/>
      <c r="O21" s="10"/>
    </row>
    <row r="22" spans="1:22" ht="65.25" customHeight="1" x14ac:dyDescent="0.3">
      <c r="A22" s="19" t="s">
        <v>30</v>
      </c>
      <c r="B22" s="19"/>
      <c r="C22" s="19"/>
      <c r="D22" s="19"/>
      <c r="E22" s="19"/>
      <c r="F22" s="2"/>
      <c r="G22" s="2" t="s">
        <v>28</v>
      </c>
      <c r="H22" s="2"/>
      <c r="I22" s="20" t="s">
        <v>31</v>
      </c>
      <c r="J22" s="20"/>
      <c r="K22" s="20"/>
      <c r="L22" s="20"/>
      <c r="M22" s="2"/>
      <c r="N22" s="2"/>
      <c r="O22" s="10"/>
    </row>
    <row r="30" spans="1:22" x14ac:dyDescent="0.25">
      <c r="E30" s="3"/>
    </row>
  </sheetData>
  <mergeCells count="30">
    <mergeCell ref="A1:O1"/>
    <mergeCell ref="A2:C2"/>
    <mergeCell ref="D2:O2"/>
    <mergeCell ref="A3:O3"/>
    <mergeCell ref="A4:C4"/>
    <mergeCell ref="D4:O4"/>
    <mergeCell ref="A5:C5"/>
    <mergeCell ref="D5:O5"/>
    <mergeCell ref="A6:C6"/>
    <mergeCell ref="D6:O6"/>
    <mergeCell ref="A7:C7"/>
    <mergeCell ref="D7:O7"/>
    <mergeCell ref="O10:O11"/>
    <mergeCell ref="A19:O19"/>
    <mergeCell ref="A21:I21"/>
    <mergeCell ref="A8:C8"/>
    <mergeCell ref="D8:O8"/>
    <mergeCell ref="A9:B9"/>
    <mergeCell ref="C9:D9"/>
    <mergeCell ref="E9:O9"/>
    <mergeCell ref="A10:A11"/>
    <mergeCell ref="B10:B11"/>
    <mergeCell ref="C10:D10"/>
    <mergeCell ref="J10:J11"/>
    <mergeCell ref="K10:K11"/>
    <mergeCell ref="A22:E22"/>
    <mergeCell ref="I22:L22"/>
    <mergeCell ref="L10:L11"/>
    <mergeCell ref="M10:M11"/>
    <mergeCell ref="N10:N11"/>
  </mergeCells>
  <conditionalFormatting sqref="N13">
    <cfRule type="containsText" dxfId="41" priority="67" operator="containsText" text="НЕОДНОРОДНЫЕ">
      <formula>NOT(ISERROR(SEARCH("НЕОДНОРОДНЫЕ",N13)))</formula>
    </cfRule>
    <cfRule type="containsText" dxfId="40" priority="68" operator="containsText" text="ОДНОРОДНЫЕ">
      <formula>NOT(ISERROR(SEARCH("ОДНОРОДНЫЕ",N13)))</formula>
    </cfRule>
    <cfRule type="containsText" dxfId="39" priority="69" operator="containsText" text="НЕОДНОРОДНЫЕ">
      <formula>NOT(ISERROR(SEARCH("НЕОДНОРОДНЫЕ",N13)))</formula>
    </cfRule>
  </conditionalFormatting>
  <conditionalFormatting sqref="N13">
    <cfRule type="containsText" dxfId="38" priority="70" operator="containsText" text="НЕ">
      <formula>NOT(ISERROR(SEARCH("НЕ",N13)))</formula>
    </cfRule>
    <cfRule type="containsText" dxfId="37" priority="71" operator="containsText" text="ОДНОРОДНЫЕ">
      <formula>NOT(ISERROR(SEARCH("ОДНОРОДНЫЕ",N13)))</formula>
    </cfRule>
    <cfRule type="containsText" dxfId="36" priority="72" operator="containsText" text="НЕОДНОРОДНЫЕ">
      <formula>NOT(ISERROR(SEARCH("НЕОДНОРОДНЫЕ",N13)))</formula>
    </cfRule>
  </conditionalFormatting>
  <conditionalFormatting sqref="N17">
    <cfRule type="containsText" dxfId="35" priority="61" operator="containsText" text="НЕОДНОРОДНЫЕ">
      <formula>NOT(ISERROR(SEARCH("НЕОДНОРОДНЫЕ",N17)))</formula>
    </cfRule>
    <cfRule type="containsText" dxfId="34" priority="62" operator="containsText" text="ОДНОРОДНЫЕ">
      <formula>NOT(ISERROR(SEARCH("ОДНОРОДНЫЕ",N17)))</formula>
    </cfRule>
    <cfRule type="containsText" dxfId="33" priority="63" operator="containsText" text="НЕОДНОРОДНЫЕ">
      <formula>NOT(ISERROR(SEARCH("НЕОДНОРОДНЫЕ",N17)))</formula>
    </cfRule>
  </conditionalFormatting>
  <conditionalFormatting sqref="N17">
    <cfRule type="containsText" dxfId="32" priority="64" operator="containsText" text="НЕ">
      <formula>NOT(ISERROR(SEARCH("НЕ",N17)))</formula>
    </cfRule>
    <cfRule type="containsText" dxfId="31" priority="65" operator="containsText" text="ОДНОРОДНЫЕ">
      <formula>NOT(ISERROR(SEARCH("ОДНОРОДНЫЕ",N17)))</formula>
    </cfRule>
    <cfRule type="containsText" dxfId="30" priority="66" operator="containsText" text="НЕОДНОРОДНЫЕ">
      <formula>NOT(ISERROR(SEARCH("НЕОДНОРОДНЫЕ",N17)))</formula>
    </cfRule>
  </conditionalFormatting>
  <conditionalFormatting sqref="N12">
    <cfRule type="containsText" dxfId="29" priority="55" operator="containsText" text="НЕОДНОРОДНЫЕ">
      <formula>NOT(ISERROR(SEARCH("НЕОДНОРОДНЫЕ",N12)))</formula>
    </cfRule>
    <cfRule type="containsText" dxfId="28" priority="56" operator="containsText" text="ОДНОРОДНЫЕ">
      <formula>NOT(ISERROR(SEARCH("ОДНОРОДНЫЕ",N12)))</formula>
    </cfRule>
    <cfRule type="containsText" dxfId="27" priority="57" operator="containsText" text="НЕОДНОРОДНЫЕ">
      <formula>NOT(ISERROR(SEARCH("НЕОДНОРОДНЫЕ",N12)))</formula>
    </cfRule>
  </conditionalFormatting>
  <conditionalFormatting sqref="N12">
    <cfRule type="containsText" dxfId="26" priority="58" operator="containsText" text="НЕ">
      <formula>NOT(ISERROR(SEARCH("НЕ",N12)))</formula>
    </cfRule>
    <cfRule type="containsText" dxfId="25" priority="59" operator="containsText" text="ОДНОРОДНЫЕ">
      <formula>NOT(ISERROR(SEARCH("ОДНОРОДНЫЕ",N12)))</formula>
    </cfRule>
    <cfRule type="containsText" dxfId="24" priority="60" operator="containsText" text="НЕОДНОРОДНЫЕ">
      <formula>NOT(ISERROR(SEARCH("НЕОДНОРОДНЫЕ",N12)))</formula>
    </cfRule>
  </conditionalFormatting>
  <conditionalFormatting sqref="N16">
    <cfRule type="containsText" dxfId="23" priority="49" operator="containsText" text="НЕОДНОРОДНЫЕ">
      <formula>NOT(ISERROR(SEARCH("НЕОДНОРОДНЫЕ",N16)))</formula>
    </cfRule>
    <cfRule type="containsText" dxfId="22" priority="50" operator="containsText" text="ОДНОРОДНЫЕ">
      <formula>NOT(ISERROR(SEARCH("ОДНОРОДНЫЕ",N16)))</formula>
    </cfRule>
    <cfRule type="containsText" dxfId="21" priority="51" operator="containsText" text="НЕОДНОРОДНЫЕ">
      <formula>NOT(ISERROR(SEARCH("НЕОДНОРОДНЫЕ",N16)))</formula>
    </cfRule>
  </conditionalFormatting>
  <conditionalFormatting sqref="N16">
    <cfRule type="containsText" dxfId="20" priority="52" operator="containsText" text="НЕ">
      <formula>NOT(ISERROR(SEARCH("НЕ",N16)))</formula>
    </cfRule>
    <cfRule type="containsText" dxfId="19" priority="53" operator="containsText" text="ОДНОРОДНЫЕ">
      <formula>NOT(ISERROR(SEARCH("ОДНОРОДНЫЕ",N16)))</formula>
    </cfRule>
    <cfRule type="containsText" dxfId="18" priority="54" operator="containsText" text="НЕОДНОРОДНЫЕ">
      <formula>NOT(ISERROR(SEARCH("НЕОДНОРОДНЫЕ",N16)))</formula>
    </cfRule>
  </conditionalFormatting>
  <conditionalFormatting sqref="N18">
    <cfRule type="containsText" dxfId="17" priority="31" operator="containsText" text="НЕОДНОРОДНЫЕ">
      <formula>NOT(ISERROR(SEARCH("НЕОДНОРОДНЫЕ",N18)))</formula>
    </cfRule>
    <cfRule type="containsText" dxfId="16" priority="32" operator="containsText" text="ОДНОРОДНЫЕ">
      <formula>NOT(ISERROR(SEARCH("ОДНОРОДНЫЕ",N18)))</formula>
    </cfRule>
    <cfRule type="containsText" dxfId="15" priority="33" operator="containsText" text="НЕОДНОРОДНЫЕ">
      <formula>NOT(ISERROR(SEARCH("НЕОДНОРОДНЫЕ",N18)))</formula>
    </cfRule>
  </conditionalFormatting>
  <conditionalFormatting sqref="N18">
    <cfRule type="containsText" dxfId="14" priority="34" operator="containsText" text="НЕ">
      <formula>NOT(ISERROR(SEARCH("НЕ",N18)))</formula>
    </cfRule>
    <cfRule type="containsText" dxfId="13" priority="35" operator="containsText" text="ОДНОРОДНЫЕ">
      <formula>NOT(ISERROR(SEARCH("ОДНОРОДНЫЕ",N18)))</formula>
    </cfRule>
    <cfRule type="containsText" dxfId="12" priority="36" operator="containsText" text="НЕОДНОРОДНЫЕ">
      <formula>NOT(ISERROR(SEARCH("НЕОДНОРОДНЫЕ",N18)))</formula>
    </cfRule>
  </conditionalFormatting>
  <conditionalFormatting sqref="N15">
    <cfRule type="containsText" dxfId="11" priority="25" operator="containsText" text="НЕОДНОРОДНЫЕ">
      <formula>NOT(ISERROR(SEARCH("НЕОДНОРОДНЫЕ",N15)))</formula>
    </cfRule>
    <cfRule type="containsText" dxfId="10" priority="26" operator="containsText" text="ОДНОРОДНЫЕ">
      <formula>NOT(ISERROR(SEARCH("ОДНОРОДНЫЕ",N15)))</formula>
    </cfRule>
    <cfRule type="containsText" dxfId="9" priority="27" operator="containsText" text="НЕОДНОРОДНЫЕ">
      <formula>NOT(ISERROR(SEARCH("НЕОДНОРОДНЫЕ",N15)))</formula>
    </cfRule>
  </conditionalFormatting>
  <conditionalFormatting sqref="N15">
    <cfRule type="containsText" dxfId="8" priority="28" operator="containsText" text="НЕ">
      <formula>NOT(ISERROR(SEARCH("НЕ",N15)))</formula>
    </cfRule>
    <cfRule type="containsText" dxfId="7" priority="29" operator="containsText" text="ОДНОРОДНЫЕ">
      <formula>NOT(ISERROR(SEARCH("ОДНОРОДНЫЕ",N15)))</formula>
    </cfRule>
    <cfRule type="containsText" dxfId="6" priority="30" operator="containsText" text="НЕОДНОРОДНЫЕ">
      <formula>NOT(ISERROR(SEARCH("НЕОДНОРОДНЫЕ",N15)))</formula>
    </cfRule>
  </conditionalFormatting>
  <conditionalFormatting sqref="N14">
    <cfRule type="containsText" dxfId="5" priority="1" operator="containsText" text="НЕОДНОРОДНЫЕ">
      <formula>NOT(ISERROR(SEARCH("НЕОДНОРОДНЫЕ",N14)))</formula>
    </cfRule>
    <cfRule type="containsText" dxfId="4" priority="2" operator="containsText" text="ОДНОРОДНЫЕ">
      <formula>NOT(ISERROR(SEARCH("ОДНОРОДНЫЕ",N14)))</formula>
    </cfRule>
    <cfRule type="containsText" dxfId="3" priority="3" operator="containsText" text="НЕОДНОРОДНЫЕ">
      <formula>NOT(ISERROR(SEARCH("НЕОДНОРОДНЫЕ",N14)))</formula>
    </cfRule>
  </conditionalFormatting>
  <conditionalFormatting sqref="N14">
    <cfRule type="containsText" dxfId="2" priority="4" operator="containsText" text="НЕ">
      <formula>NOT(ISERROR(SEARCH("НЕ",N14)))</formula>
    </cfRule>
    <cfRule type="containsText" dxfId="1" priority="5" operator="containsText" text="ОДНОРОДНЫЕ">
      <formula>NOT(ISERROR(SEARCH("ОДНОРОДНЫЕ",N14)))</formula>
    </cfRule>
    <cfRule type="containsText" dxfId="0" priority="6" operator="containsText" text="НЕОДНОРОДНЫЕ">
      <formula>NOT(ISERROR(SEARCH("НЕОДНОРОДНЫЕ",N14)))</formula>
    </cfRule>
  </conditionalFormatting>
  <pageMargins left="0.39370078740157483" right="0.39370078740157483" top="0.39370078740157483" bottom="0.39370078740157483" header="0.31496062992125984" footer="0.31496062992125984"/>
  <pageSetup paperSize="9"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2026-05-19T12:03:24Z</dcterms:modified>
</cp:coreProperties>
</file>