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Лист1!$J$1:$W$12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0" i="1" l="1"/>
  <c r="B28" i="1"/>
  <c r="B27" i="1"/>
  <c r="B21" i="1"/>
  <c r="B14" i="1"/>
  <c r="B15" i="1"/>
  <c r="B29" i="1"/>
  <c r="B38" i="1"/>
  <c r="B44" i="1"/>
  <c r="B40" i="1"/>
  <c r="B41" i="1"/>
  <c r="B42" i="1"/>
  <c r="B43" i="1"/>
  <c r="B32" i="1"/>
  <c r="B33" i="1"/>
  <c r="B34" i="1"/>
  <c r="B35" i="1"/>
  <c r="B36" i="1"/>
  <c r="B23" i="1"/>
  <c r="B17" i="1"/>
  <c r="S48" i="1" l="1"/>
  <c r="P36" i="1"/>
  <c r="Q36" i="1" s="1"/>
  <c r="R36" i="1" s="1"/>
  <c r="S36" i="1" l="1"/>
  <c r="P40" i="1"/>
  <c r="S40" i="1" s="1"/>
  <c r="P39" i="1"/>
  <c r="S39" i="1" s="1"/>
  <c r="P38" i="1"/>
  <c r="S38" i="1" s="1"/>
  <c r="P34" i="1"/>
  <c r="S34" i="1" s="1"/>
  <c r="P33" i="1"/>
  <c r="S33" i="1" s="1"/>
  <c r="P32" i="1"/>
  <c r="S32" i="1" s="1"/>
  <c r="P31" i="1"/>
  <c r="Q31" i="1" s="1"/>
  <c r="R31" i="1" s="1"/>
  <c r="P30" i="1"/>
  <c r="S30" i="1" s="1"/>
  <c r="P29" i="1"/>
  <c r="Q29" i="1" s="1"/>
  <c r="R29" i="1" s="1"/>
  <c r="P28" i="1"/>
  <c r="S28" i="1" s="1"/>
  <c r="P27" i="1"/>
  <c r="S27" i="1" s="1"/>
  <c r="P26" i="1"/>
  <c r="S26" i="1" s="1"/>
  <c r="Q40" i="1" l="1"/>
  <c r="R40" i="1" s="1"/>
  <c r="S31" i="1"/>
  <c r="Q39" i="1"/>
  <c r="R39" i="1" s="1"/>
  <c r="Q38" i="1"/>
  <c r="R38" i="1" s="1"/>
  <c r="Q34" i="1"/>
  <c r="R34" i="1" s="1"/>
  <c r="Q33" i="1"/>
  <c r="R33" i="1" s="1"/>
  <c r="Q32" i="1"/>
  <c r="R32" i="1" s="1"/>
  <c r="Q30" i="1"/>
  <c r="R30" i="1" s="1"/>
  <c r="S29" i="1"/>
  <c r="Q28" i="1"/>
  <c r="R28" i="1" s="1"/>
  <c r="Q27" i="1"/>
  <c r="R27" i="1" s="1"/>
  <c r="Q26" i="1"/>
  <c r="R26" i="1" s="1"/>
  <c r="P8" i="1"/>
  <c r="Q8" i="1" s="1"/>
  <c r="R8" i="1" s="1"/>
  <c r="P9" i="1"/>
  <c r="S9" i="1" s="1"/>
  <c r="P10" i="1"/>
  <c r="Q10" i="1" s="1"/>
  <c r="R10" i="1" s="1"/>
  <c r="P11" i="1"/>
  <c r="S11" i="1" s="1"/>
  <c r="P12" i="1"/>
  <c r="Q12" i="1" s="1"/>
  <c r="R12" i="1" s="1"/>
  <c r="P13" i="1"/>
  <c r="Q13" i="1" s="1"/>
  <c r="R13" i="1" s="1"/>
  <c r="P14" i="1"/>
  <c r="Q14" i="1" s="1"/>
  <c r="R14" i="1" s="1"/>
  <c r="P15" i="1"/>
  <c r="Q15" i="1" s="1"/>
  <c r="R15" i="1" s="1"/>
  <c r="P16" i="1"/>
  <c r="Q16" i="1" s="1"/>
  <c r="R16" i="1" s="1"/>
  <c r="P17" i="1"/>
  <c r="Q17" i="1" s="1"/>
  <c r="R17" i="1" s="1"/>
  <c r="P18" i="1"/>
  <c r="S18" i="1" s="1"/>
  <c r="P19" i="1"/>
  <c r="S19" i="1" s="1"/>
  <c r="P20" i="1"/>
  <c r="S20" i="1" s="1"/>
  <c r="P21" i="1"/>
  <c r="S21" i="1" s="1"/>
  <c r="P22" i="1"/>
  <c r="Q22" i="1" s="1"/>
  <c r="R22" i="1" s="1"/>
  <c r="P23" i="1"/>
  <c r="Q23" i="1" s="1"/>
  <c r="R23" i="1" s="1"/>
  <c r="P24" i="1"/>
  <c r="Q24" i="1" s="1"/>
  <c r="R24" i="1" s="1"/>
  <c r="P25" i="1"/>
  <c r="S25" i="1" s="1"/>
  <c r="P35" i="1"/>
  <c r="Q35" i="1" s="1"/>
  <c r="R35" i="1" s="1"/>
  <c r="P37" i="1"/>
  <c r="S37" i="1" s="1"/>
  <c r="P41" i="1"/>
  <c r="S41" i="1" s="1"/>
  <c r="P42" i="1"/>
  <c r="Q42" i="1" s="1"/>
  <c r="R42" i="1" s="1"/>
  <c r="P43" i="1"/>
  <c r="Q43" i="1" s="1"/>
  <c r="R43" i="1" s="1"/>
  <c r="P44" i="1"/>
  <c r="Q44" i="1" s="1"/>
  <c r="R44" i="1" s="1"/>
  <c r="P45" i="1"/>
  <c r="Q45" i="1" s="1"/>
  <c r="R45" i="1" s="1"/>
  <c r="P46" i="1"/>
  <c r="Q46" i="1" s="1"/>
  <c r="R46" i="1" s="1"/>
  <c r="P47" i="1"/>
  <c r="S47" i="1" s="1"/>
  <c r="Q25" i="1" l="1"/>
  <c r="R25" i="1" s="1"/>
  <c r="S23" i="1"/>
  <c r="S45" i="1"/>
  <c r="Q18" i="1"/>
  <c r="R18" i="1" s="1"/>
  <c r="Q47" i="1"/>
  <c r="R47" i="1" s="1"/>
  <c r="Q41" i="1"/>
  <c r="R41" i="1" s="1"/>
  <c r="S42" i="1"/>
  <c r="S10" i="1"/>
  <c r="S43" i="1"/>
  <c r="Q37" i="1"/>
  <c r="R37" i="1" s="1"/>
  <c r="S22" i="1"/>
  <c r="Q21" i="1"/>
  <c r="R21" i="1" s="1"/>
  <c r="Q20" i="1"/>
  <c r="R20" i="1" s="1"/>
  <c r="Q19" i="1"/>
  <c r="R19" i="1" s="1"/>
  <c r="S14" i="1"/>
  <c r="S13" i="1"/>
  <c r="S12" i="1"/>
  <c r="Q11" i="1"/>
  <c r="R11" i="1" s="1"/>
  <c r="Q9" i="1"/>
  <c r="R9" i="1" s="1"/>
  <c r="S16" i="1"/>
  <c r="S15" i="1"/>
  <c r="S46" i="1"/>
  <c r="S24" i="1"/>
  <c r="S17" i="1"/>
  <c r="S8" i="1"/>
  <c r="S44" i="1"/>
  <c r="S35" i="1"/>
</calcChain>
</file>

<file path=xl/sharedStrings.xml><?xml version="1.0" encoding="utf-8"?>
<sst xmlns="http://schemas.openxmlformats.org/spreadsheetml/2006/main" count="130" uniqueCount="89">
  <si>
    <t xml:space="preserve">Средняя арифметическая величина цены единицы продукции 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</si>
  <si>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</si>
  <si>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</si>
  <si>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</si>
  <si>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</si>
  <si>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</si>
  <si>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</si>
  <si>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>КОРОБКА 350*195*115 ГОФР.</t>
  </si>
  <si>
    <t>КОРОБКА 350*230*117 ГОФР.</t>
  </si>
  <si>
    <t>КОРОБКА 350*310*140 ГОФР.</t>
  </si>
  <si>
    <t>КОРОБКА 275*166*100 ГОФР.</t>
  </si>
  <si>
    <t>КОРОБКА 460*305*110 ГОФР.</t>
  </si>
  <si>
    <t>№п/п</t>
  </si>
  <si>
    <t>Наименование</t>
  </si>
  <si>
    <t>Кол-во, шт.</t>
  </si>
  <si>
    <t>Цена, с НДС, руб.</t>
  </si>
  <si>
    <t xml:space="preserve">Цена единицы продукции, указанная в источнике №2                 </t>
  </si>
  <si>
    <t xml:space="preserve">Цена единицы продукции, указанная в источнике №3              </t>
  </si>
  <si>
    <t xml:space="preserve">Среднее квадратичное отклонение  </t>
  </si>
  <si>
    <t xml:space="preserve">Цена единицы продукции, указанная в источнике №1     </t>
  </si>
  <si>
    <t xml:space="preserve">Коэффициент вариации (%)    </t>
  </si>
  <si>
    <t>НМЦК (руб.)</t>
  </si>
  <si>
    <t xml:space="preserve">Наименование продукции     </t>
  </si>
  <si>
    <t>ОКПД 2</t>
  </si>
  <si>
    <r>
      <t>Расчет начальной (максимальной) цены контракта методом сопоставимых рыночных цен (анализа рынка)</t>
    </r>
    <r>
      <rPr>
        <sz val="10"/>
        <color theme="1"/>
        <rFont val="Times New Roman"/>
        <family val="1"/>
        <charset val="204"/>
      </rPr>
      <t xml:space="preserve">                     </t>
    </r>
  </si>
  <si>
    <t xml:space="preserve">Количество (объем) продукции </t>
  </si>
  <si>
    <t>Единица измерения</t>
  </si>
  <si>
    <t>Начальник ОМТО УПП и СП ЦТАО                                Д.А. Лепихин</t>
  </si>
  <si>
    <t>шт</t>
  </si>
  <si>
    <t>рул</t>
  </si>
  <si>
    <t>Товар</t>
  </si>
  <si>
    <t>л</t>
  </si>
  <si>
    <t>м2</t>
  </si>
  <si>
    <t>Клей для плитки усилен.Бергауф, 25кг</t>
  </si>
  <si>
    <t>Паста известковая,2кг</t>
  </si>
  <si>
    <t>Битум,25кг</t>
  </si>
  <si>
    <t>Колер. Паста №27 зеленый,0,1л</t>
  </si>
  <si>
    <t>Грунт-эмаль черный,5кг</t>
  </si>
  <si>
    <t>Эмаль ПФ шоколад, 1,9кг</t>
  </si>
  <si>
    <t>ГКЛ 12,5 Кнауф 2500*1200*12,5</t>
  </si>
  <si>
    <t>Грунтовка-пропитка глубокого проникновения, 10л</t>
  </si>
  <si>
    <t>Профиль направляющий 28*27*0,5/3м</t>
  </si>
  <si>
    <t>Известь гидратная,20кг</t>
  </si>
  <si>
    <t>Керамическая плитка 20*30 Белая</t>
  </si>
  <si>
    <t>Эмаль ПФ желтая, 1,9кг</t>
  </si>
  <si>
    <t>Лак мебельный 1,7кг Лакра</t>
  </si>
  <si>
    <t>Скотч алюминевый 50*50</t>
  </si>
  <si>
    <t>Затирка белая,5кг</t>
  </si>
  <si>
    <t>Скотч малярный 48мм*40</t>
  </si>
  <si>
    <t>Плитка Керамогранит 30*30 серый</t>
  </si>
  <si>
    <t>Эмаль термостойкая черная,0,8кг</t>
  </si>
  <si>
    <t>Морилка неводная 0,5л</t>
  </si>
  <si>
    <t>Эмаль ПФ-115 белая, 5кг</t>
  </si>
  <si>
    <t>Эмаль ПФ-115 серая, 5кг</t>
  </si>
  <si>
    <t>Эмаль ПФ-115 серая, 10кг</t>
  </si>
  <si>
    <t>Эмаль ПФ-115 черная, 10кг</t>
  </si>
  <si>
    <t>Валик 240мм, 18мм</t>
  </si>
  <si>
    <t>Эмаль ПФ-115 красная 0,9кг</t>
  </si>
  <si>
    <t>Кисть 25мм</t>
  </si>
  <si>
    <t>Эмаль ПФ-115 зеленая, 1,9кг</t>
  </si>
  <si>
    <t>Эмаль ПФ-115 белая, 10кг</t>
  </si>
  <si>
    <t>Эмаль ПФ-115 зеленая 5кг</t>
  </si>
  <si>
    <t>Эмаль ПФ-115 шоколад, 5кг</t>
  </si>
  <si>
    <t>Эмаль ПФ-115 синяя 5кг</t>
  </si>
  <si>
    <t>Кисть 100мм</t>
  </si>
  <si>
    <t>Кисть 75мм</t>
  </si>
  <si>
    <t>Кисть 60мм</t>
  </si>
  <si>
    <t>В/д фасадная белая Лакра, 14кг</t>
  </si>
  <si>
    <t>Эмаль ПФ синий, 1,9кг</t>
  </si>
  <si>
    <t>Эмаль для пола ПФ-266 кр/корич.,20кг</t>
  </si>
  <si>
    <t>20.30.12.130</t>
  </si>
  <si>
    <t>20.52.10.190</t>
  </si>
  <si>
    <t>20.30.22.220</t>
  </si>
  <si>
    <t>23.99.12.110</t>
  </si>
  <si>
    <t>23.52.10.120</t>
  </si>
  <si>
    <t>19.20.42.120 </t>
  </si>
  <si>
    <t>20.30.11.120 </t>
  </si>
  <si>
    <t>23.62.10.000 </t>
  </si>
  <si>
    <t>20.30.11.130</t>
  </si>
  <si>
    <t>25.11.23.119</t>
  </si>
  <si>
    <t>23.31.10.120</t>
  </si>
  <si>
    <t>20.30.11.110</t>
  </si>
  <si>
    <t>22.29.21.000</t>
  </si>
  <si>
    <t>23.64.10.110</t>
  </si>
  <si>
    <t>Кровельная гидроизоляция,10м</t>
  </si>
  <si>
    <t>Кровельная гидроизоляция,15м</t>
  </si>
  <si>
    <t>32.91.19.120</t>
  </si>
  <si>
    <t>Растворитель 646 10л</t>
  </si>
  <si>
    <t xml:space="preserve">Проведенное маркетинговое исследование позволяет выбрать в качестве единственного поставщика коммерческое предложение №1, так как предложенная цена ниже среднерыночной. Цена государственного контракта составляет  480 119 рублей 50 копеек.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</si>
</sst>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4" fillId="0" borderId="2" xfId="0" applyFont="1" applyBorder="1"/>
    <xf numFmtId="0" fontId="4" fillId="0" borderId="0" xfId="0" applyFont="1"/>
    <xf numFmtId="0" fontId="3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/>
    <xf numFmtId="0" fontId="1" fillId="0" borderId="0" xfId="0" applyFont="1"/>
    <xf numFmtId="0" fontId="1" fillId="0" borderId="0" xfId="0" applyFont="1" applyBorder="1"/>
    <xf numFmtId="4" fontId="1" fillId="0" borderId="1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wrapText="1"/>
    </xf>
    <xf numFmtId="0" fontId="1" fillId="0" borderId="6" xfId="0" applyFont="1" applyBorder="1" applyAlignment="1"/>
    <xf numFmtId="0" fontId="0" fillId="0" borderId="2" xfId="0" applyBorder="1" applyAlignment="1"/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68"/>
  <sheetViews>
    <sheetView tabSelected="1" topLeftCell="A37" zoomScale="130" zoomScaleNormal="130" zoomScalePageLayoutView="50" workbookViewId="0">
      <selection activeCell="J56" sqref="J56"/>
    </sheetView>
  </sheetViews>
  <sheetFormatPr defaultRowHeight="15" x14ac:dyDescent="0.25"/>
  <cols>
    <col min="1" max="1" width="1.5703125" customWidth="1"/>
    <col min="2" max="2" width="11.7109375" customWidth="1"/>
    <col min="3" max="8" width="9.140625" hidden="1" customWidth="1"/>
    <col min="9" max="9" width="5.28515625" customWidth="1"/>
    <col min="10" max="10" width="45.42578125" customWidth="1"/>
    <col min="11" max="11" width="7.7109375" customWidth="1"/>
    <col min="12" max="12" width="10.42578125" style="27" customWidth="1"/>
    <col min="13" max="13" width="10.5703125" customWidth="1"/>
    <col min="14" max="14" width="11.5703125" customWidth="1"/>
    <col min="15" max="15" width="11.28515625" customWidth="1"/>
    <col min="16" max="16" width="14.42578125" customWidth="1"/>
    <col min="17" max="17" width="13.42578125" customWidth="1"/>
    <col min="18" max="18" width="12.5703125" customWidth="1"/>
    <col min="19" max="19" width="11.7109375" customWidth="1"/>
    <col min="20" max="20" width="12" customWidth="1"/>
    <col min="21" max="21" width="16.85546875" customWidth="1"/>
    <col min="22" max="38" width="9.140625" customWidth="1"/>
    <col min="39" max="39" width="9.140625" hidden="1" customWidth="1"/>
  </cols>
  <sheetData>
    <row r="1" spans="2:39" x14ac:dyDescent="0.25">
      <c r="J1" s="2"/>
      <c r="K1" s="2"/>
    </row>
    <row r="2" spans="2:39" ht="25.5" customHeight="1" x14ac:dyDescent="0.3">
      <c r="B2" s="17"/>
      <c r="C2" s="17"/>
      <c r="D2" s="17"/>
      <c r="E2" s="17"/>
      <c r="F2" s="17"/>
      <c r="G2" s="17"/>
      <c r="H2" s="17"/>
      <c r="I2" s="55" t="s">
        <v>1</v>
      </c>
      <c r="J2" s="56"/>
      <c r="K2" s="56"/>
      <c r="L2" s="56"/>
      <c r="M2" s="56"/>
      <c r="N2" s="56"/>
      <c r="O2" s="56"/>
      <c r="P2" s="56"/>
      <c r="Q2" s="56"/>
      <c r="R2" s="56"/>
      <c r="S2" s="5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2:39" ht="11.25" customHeight="1" x14ac:dyDescent="0.25">
      <c r="B3" s="17"/>
      <c r="C3" s="17"/>
      <c r="D3" s="17"/>
      <c r="E3" s="17"/>
      <c r="F3" s="17"/>
      <c r="G3" s="17"/>
      <c r="H3" s="17"/>
      <c r="I3" s="48" t="s">
        <v>4</v>
      </c>
      <c r="J3" s="49"/>
      <c r="K3" s="49"/>
      <c r="L3" s="49"/>
      <c r="M3" s="58" t="s">
        <v>30</v>
      </c>
      <c r="N3" s="59"/>
      <c r="O3" s="59"/>
      <c r="P3" s="59"/>
      <c r="Q3" s="59"/>
      <c r="R3" s="59"/>
      <c r="S3" s="60"/>
      <c r="T3" s="14"/>
      <c r="U3" s="1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4"/>
    </row>
    <row r="4" spans="2:39" ht="62.25" customHeight="1" x14ac:dyDescent="0.25">
      <c r="B4" s="17"/>
      <c r="C4" s="17"/>
      <c r="D4" s="17"/>
      <c r="E4" s="17"/>
      <c r="F4" s="17"/>
      <c r="G4" s="17"/>
      <c r="H4" s="17"/>
      <c r="I4" s="48" t="s">
        <v>2</v>
      </c>
      <c r="J4" s="49"/>
      <c r="K4" s="49"/>
      <c r="L4" s="49"/>
      <c r="M4" s="58" t="s">
        <v>3</v>
      </c>
      <c r="N4" s="59"/>
      <c r="O4" s="59"/>
      <c r="P4" s="59"/>
      <c r="Q4" s="59"/>
      <c r="R4" s="59"/>
      <c r="S4" s="60"/>
      <c r="T4" s="14"/>
      <c r="U4" s="14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5"/>
    </row>
    <row r="5" spans="2:39" ht="12.75" customHeight="1" x14ac:dyDescent="0.25">
      <c r="B5" s="17"/>
      <c r="C5" s="17"/>
      <c r="D5" s="17"/>
      <c r="E5" s="17"/>
      <c r="F5" s="17"/>
      <c r="G5" s="17"/>
      <c r="H5" s="17"/>
      <c r="I5" s="61" t="s">
        <v>24</v>
      </c>
      <c r="J5" s="56"/>
      <c r="K5" s="56"/>
      <c r="L5" s="56"/>
      <c r="M5" s="56"/>
      <c r="N5" s="56"/>
      <c r="O5" s="56"/>
      <c r="P5" s="56"/>
      <c r="Q5" s="56"/>
      <c r="R5" s="56"/>
      <c r="S5" s="57"/>
      <c r="T5" s="1"/>
      <c r="U5" s="1"/>
    </row>
    <row r="6" spans="2:39" ht="39" customHeight="1" x14ac:dyDescent="0.25">
      <c r="B6" s="46" t="s">
        <v>23</v>
      </c>
      <c r="C6" s="17"/>
      <c r="D6" s="17"/>
      <c r="E6" s="17"/>
      <c r="F6" s="17"/>
      <c r="G6" s="17"/>
      <c r="H6" s="17"/>
      <c r="I6" s="46" t="s">
        <v>6</v>
      </c>
      <c r="J6" s="46" t="s">
        <v>22</v>
      </c>
      <c r="K6" s="47" t="s">
        <v>26</v>
      </c>
      <c r="L6" s="62" t="s">
        <v>25</v>
      </c>
      <c r="M6" s="46" t="s">
        <v>19</v>
      </c>
      <c r="N6" s="46" t="s">
        <v>16</v>
      </c>
      <c r="O6" s="46" t="s">
        <v>17</v>
      </c>
      <c r="P6" s="46" t="s">
        <v>0</v>
      </c>
      <c r="Q6" s="46" t="s">
        <v>18</v>
      </c>
      <c r="R6" s="52" t="s">
        <v>20</v>
      </c>
      <c r="S6" s="44" t="s">
        <v>21</v>
      </c>
      <c r="T6" s="1"/>
      <c r="U6" s="1"/>
    </row>
    <row r="7" spans="2:39" ht="37.5" customHeight="1" x14ac:dyDescent="0.25">
      <c r="B7" s="47"/>
      <c r="C7" s="17"/>
      <c r="D7" s="17"/>
      <c r="E7" s="17"/>
      <c r="F7" s="17"/>
      <c r="G7" s="17"/>
      <c r="H7" s="17"/>
      <c r="I7" s="47"/>
      <c r="J7" s="47"/>
      <c r="K7" s="64"/>
      <c r="L7" s="63"/>
      <c r="M7" s="47"/>
      <c r="N7" s="47"/>
      <c r="O7" s="47"/>
      <c r="P7" s="47"/>
      <c r="Q7" s="47"/>
      <c r="R7" s="53"/>
      <c r="S7" s="45"/>
      <c r="T7" s="1"/>
      <c r="U7" s="1"/>
    </row>
    <row r="8" spans="2:39" ht="15.75" customHeight="1" x14ac:dyDescent="0.25">
      <c r="B8" s="30" t="s">
        <v>71</v>
      </c>
      <c r="C8" s="36"/>
      <c r="D8" s="31"/>
      <c r="E8" s="32"/>
      <c r="F8" s="24"/>
      <c r="G8" s="24"/>
      <c r="H8" s="24"/>
      <c r="I8" s="40">
        <v>1</v>
      </c>
      <c r="J8" s="33" t="s">
        <v>33</v>
      </c>
      <c r="K8" s="36" t="s">
        <v>28</v>
      </c>
      <c r="L8" s="37">
        <v>37</v>
      </c>
      <c r="M8" s="7">
        <v>496</v>
      </c>
      <c r="N8" s="7">
        <v>560</v>
      </c>
      <c r="O8" s="7">
        <v>496</v>
      </c>
      <c r="P8" s="7">
        <f t="shared" ref="P8:P47" si="0">AVERAGE(M8:O8)</f>
        <v>517.33333333333337</v>
      </c>
      <c r="Q8" s="7">
        <f>SQRT(((SUM((POWER(M8-P8,2)),(POWER(N8-P8,2)),(POWER(O8-P8,2)))/(COLUMNS(M8:O8)-1))))</f>
        <v>36.950417228136047</v>
      </c>
      <c r="R8" s="7">
        <f t="shared" ref="R8:R47" si="1">Q8/P8*100</f>
        <v>7.1424775569850603</v>
      </c>
      <c r="S8" s="19">
        <f t="shared" ref="S8:S13" si="2">L8*P8</f>
        <v>19141.333333333336</v>
      </c>
      <c r="T8" s="1"/>
      <c r="U8" s="1"/>
    </row>
    <row r="9" spans="2:39" ht="15.75" customHeight="1" x14ac:dyDescent="0.25">
      <c r="B9" s="34" t="s">
        <v>73</v>
      </c>
      <c r="C9" s="24"/>
      <c r="D9" s="24"/>
      <c r="E9" s="24"/>
      <c r="F9" s="24"/>
      <c r="G9" s="24"/>
      <c r="H9" s="24"/>
      <c r="I9" s="40">
        <v>2</v>
      </c>
      <c r="J9" s="33" t="s">
        <v>84</v>
      </c>
      <c r="K9" s="36" t="s">
        <v>29</v>
      </c>
      <c r="L9" s="37">
        <v>50</v>
      </c>
      <c r="M9" s="7">
        <v>2250</v>
      </c>
      <c r="N9" s="7">
        <v>2350</v>
      </c>
      <c r="O9" s="7">
        <v>2350</v>
      </c>
      <c r="P9" s="7">
        <f t="shared" si="0"/>
        <v>2316.6666666666665</v>
      </c>
      <c r="Q9" s="7">
        <f>SQRT(((SUM((POWER(M9-P9,2)),(POWER(N9-P9,2)),(POWER(O9-P9,2)))/(COLUMNS(M9:O9)-1))))</f>
        <v>57.735026918962575</v>
      </c>
      <c r="R9" s="7">
        <f t="shared" si="1"/>
        <v>2.4921594353509025</v>
      </c>
      <c r="S9" s="19">
        <f t="shared" si="2"/>
        <v>115833.33333333333</v>
      </c>
    </row>
    <row r="10" spans="2:39" ht="14.25" customHeight="1" x14ac:dyDescent="0.25">
      <c r="B10" s="34" t="s">
        <v>73</v>
      </c>
      <c r="C10" s="24"/>
      <c r="D10" s="24"/>
      <c r="E10" s="24"/>
      <c r="F10" s="24"/>
      <c r="G10" s="24"/>
      <c r="H10" s="24"/>
      <c r="I10" s="40">
        <v>3</v>
      </c>
      <c r="J10" s="33" t="s">
        <v>85</v>
      </c>
      <c r="K10" s="36" t="s">
        <v>29</v>
      </c>
      <c r="L10" s="37">
        <v>50</v>
      </c>
      <c r="M10" s="7">
        <v>2700</v>
      </c>
      <c r="N10" s="7">
        <v>2800</v>
      </c>
      <c r="O10" s="7">
        <v>2800</v>
      </c>
      <c r="P10" s="7">
        <f t="shared" si="0"/>
        <v>2766.6666666666665</v>
      </c>
      <c r="Q10" s="7">
        <f>SQRT(((SUM((POWER(M10-P10,2)),(POWER(N10-P10,2)),(POWER(O10-P10,2)))/(COLUMNS(M10:O10)-1))))</f>
        <v>57.735026918962575</v>
      </c>
      <c r="R10" s="7">
        <f t="shared" si="1"/>
        <v>2.0868082018902134</v>
      </c>
      <c r="S10" s="19">
        <f t="shared" si="2"/>
        <v>138333.33333333331</v>
      </c>
    </row>
    <row r="11" spans="2:39" ht="14.25" customHeight="1" x14ac:dyDescent="0.25">
      <c r="B11" s="34" t="s">
        <v>74</v>
      </c>
      <c r="C11" s="24"/>
      <c r="D11" s="24"/>
      <c r="E11" s="24"/>
      <c r="F11" s="24"/>
      <c r="G11" s="24"/>
      <c r="H11" s="24"/>
      <c r="I11" s="40">
        <v>4</v>
      </c>
      <c r="J11" s="33" t="s">
        <v>34</v>
      </c>
      <c r="K11" s="36" t="s">
        <v>28</v>
      </c>
      <c r="L11" s="37">
        <v>47</v>
      </c>
      <c r="M11" s="7">
        <v>200</v>
      </c>
      <c r="N11" s="7">
        <v>200</v>
      </c>
      <c r="O11" s="7">
        <v>200</v>
      </c>
      <c r="P11" s="7">
        <f t="shared" si="0"/>
        <v>200</v>
      </c>
      <c r="Q11" s="7">
        <f>SQRT(((SUM((POWER(M11-P11,2)),(POWER(N11-P11,2)),(POWER(O11-P11,2)))/(COLUMNS(M11:O11)-1))))</f>
        <v>0</v>
      </c>
      <c r="R11" s="7">
        <f t="shared" si="1"/>
        <v>0</v>
      </c>
      <c r="S11" s="19">
        <f t="shared" si="2"/>
        <v>9400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2:39" x14ac:dyDescent="0.25">
      <c r="B12" s="34" t="s">
        <v>75</v>
      </c>
      <c r="C12" s="24"/>
      <c r="D12" s="24"/>
      <c r="E12" s="24"/>
      <c r="F12" s="24"/>
      <c r="G12" s="24"/>
      <c r="H12" s="24"/>
      <c r="I12" s="40">
        <v>5</v>
      </c>
      <c r="J12" s="33" t="s">
        <v>35</v>
      </c>
      <c r="K12" s="36" t="s">
        <v>28</v>
      </c>
      <c r="L12" s="37">
        <v>4</v>
      </c>
      <c r="M12" s="7">
        <v>2000</v>
      </c>
      <c r="N12" s="7">
        <v>2200</v>
      </c>
      <c r="O12" s="7">
        <v>2200</v>
      </c>
      <c r="P12" s="7">
        <f t="shared" si="0"/>
        <v>2133.3333333333335</v>
      </c>
      <c r="Q12" s="7">
        <f>SQRT(((SUM((POWER(M12-P12,2)),(POWER(N12-P12,2)),(POWER(O12-P12,2)))/(COLUMNS(M12:O12)-1))))</f>
        <v>115.47005383792515</v>
      </c>
      <c r="R12" s="7">
        <f t="shared" si="1"/>
        <v>5.4126587736527414</v>
      </c>
      <c r="S12" s="19">
        <f t="shared" si="2"/>
        <v>8533.3333333333339</v>
      </c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2:39" x14ac:dyDescent="0.25">
      <c r="B13" s="34" t="s">
        <v>76</v>
      </c>
      <c r="C13" s="24"/>
      <c r="D13" s="24"/>
      <c r="E13" s="24"/>
      <c r="F13" s="24"/>
      <c r="G13" s="24"/>
      <c r="H13" s="24"/>
      <c r="I13" s="40">
        <v>6</v>
      </c>
      <c r="J13" s="33" t="s">
        <v>67</v>
      </c>
      <c r="K13" s="36" t="s">
        <v>28</v>
      </c>
      <c r="L13" s="37">
        <v>1</v>
      </c>
      <c r="M13" s="7">
        <v>3100</v>
      </c>
      <c r="N13" s="7">
        <v>3250</v>
      </c>
      <c r="O13" s="7">
        <v>3250</v>
      </c>
      <c r="P13" s="7">
        <f t="shared" si="0"/>
        <v>3200</v>
      </c>
      <c r="Q13" s="7">
        <f t="shared" ref="Q13:Q47" si="3">SQRT(((SUM((POWER(M13-P13,2)),(POWER(N13-P13,2)),(POWER(O13-P13,2)))/(COLUMNS(M13:O13)-1))))</f>
        <v>86.602540378443862</v>
      </c>
      <c r="R13" s="7">
        <f t="shared" si="1"/>
        <v>2.7063293868263707</v>
      </c>
      <c r="S13" s="19">
        <f t="shared" si="2"/>
        <v>3200</v>
      </c>
    </row>
    <row r="14" spans="2:39" x14ac:dyDescent="0.25">
      <c r="B14" s="34" t="str">
        <f>$B$15</f>
        <v>20.30.12.130</v>
      </c>
      <c r="C14" s="24"/>
      <c r="D14" s="24"/>
      <c r="E14" s="24"/>
      <c r="F14" s="24"/>
      <c r="G14" s="24"/>
      <c r="H14" s="24"/>
      <c r="I14" s="40">
        <v>7</v>
      </c>
      <c r="J14" s="33" t="s">
        <v>36</v>
      </c>
      <c r="K14" s="36" t="s">
        <v>28</v>
      </c>
      <c r="L14" s="37">
        <v>2</v>
      </c>
      <c r="M14" s="7">
        <v>65</v>
      </c>
      <c r="N14" s="7">
        <v>65</v>
      </c>
      <c r="O14" s="7">
        <v>65</v>
      </c>
      <c r="P14" s="7">
        <f t="shared" si="0"/>
        <v>65</v>
      </c>
      <c r="Q14" s="7">
        <f t="shared" si="3"/>
        <v>0</v>
      </c>
      <c r="R14" s="7">
        <f t="shared" si="1"/>
        <v>0</v>
      </c>
      <c r="S14" s="19">
        <f t="shared" ref="S14:S47" si="4">L14*P14</f>
        <v>130</v>
      </c>
    </row>
    <row r="15" spans="2:39" x14ac:dyDescent="0.25">
      <c r="B15" s="34" t="str">
        <f>$B$16</f>
        <v>20.30.12.130</v>
      </c>
      <c r="C15" s="24"/>
      <c r="D15" s="24"/>
      <c r="E15" s="24"/>
      <c r="F15" s="24"/>
      <c r="G15" s="24"/>
      <c r="H15" s="24"/>
      <c r="I15" s="40">
        <v>8</v>
      </c>
      <c r="J15" s="33" t="s">
        <v>37</v>
      </c>
      <c r="K15" s="36" t="s">
        <v>28</v>
      </c>
      <c r="L15" s="37">
        <v>2</v>
      </c>
      <c r="M15" s="7">
        <v>1900</v>
      </c>
      <c r="N15" s="7">
        <v>1900</v>
      </c>
      <c r="O15" s="7">
        <v>1900</v>
      </c>
      <c r="P15" s="7">
        <f t="shared" si="0"/>
        <v>1900</v>
      </c>
      <c r="Q15" s="7">
        <f t="shared" si="3"/>
        <v>0</v>
      </c>
      <c r="R15" s="7">
        <f t="shared" si="1"/>
        <v>0</v>
      </c>
      <c r="S15" s="19">
        <f t="shared" si="4"/>
        <v>3800</v>
      </c>
    </row>
    <row r="16" spans="2:39" x14ac:dyDescent="0.25">
      <c r="B16" s="34" t="s">
        <v>70</v>
      </c>
      <c r="C16" s="24"/>
      <c r="D16" s="24"/>
      <c r="E16" s="24"/>
      <c r="F16" s="24"/>
      <c r="G16" s="24"/>
      <c r="H16" s="24"/>
      <c r="I16" s="40">
        <v>9</v>
      </c>
      <c r="J16" s="33" t="s">
        <v>38</v>
      </c>
      <c r="K16" s="36" t="s">
        <v>28</v>
      </c>
      <c r="L16" s="37">
        <v>6</v>
      </c>
      <c r="M16" s="7">
        <v>700</v>
      </c>
      <c r="N16" s="7">
        <v>800</v>
      </c>
      <c r="O16" s="7">
        <v>700</v>
      </c>
      <c r="P16" s="7">
        <f t="shared" si="0"/>
        <v>733.33333333333337</v>
      </c>
      <c r="Q16" s="7">
        <f t="shared" si="3"/>
        <v>57.735026918962575</v>
      </c>
      <c r="R16" s="7">
        <f t="shared" si="1"/>
        <v>7.8729582162221687</v>
      </c>
      <c r="S16" s="19">
        <f t="shared" si="4"/>
        <v>4400</v>
      </c>
    </row>
    <row r="17" spans="2:19" x14ac:dyDescent="0.25">
      <c r="B17" s="34" t="str">
        <f>$B$16</f>
        <v>20.30.12.130</v>
      </c>
      <c r="C17" s="24"/>
      <c r="D17" s="24"/>
      <c r="E17" s="24"/>
      <c r="F17" s="24"/>
      <c r="G17" s="24"/>
      <c r="H17" s="24"/>
      <c r="I17" s="40">
        <v>10</v>
      </c>
      <c r="J17" s="33" t="s">
        <v>68</v>
      </c>
      <c r="K17" s="36" t="s">
        <v>28</v>
      </c>
      <c r="L17" s="37">
        <v>1</v>
      </c>
      <c r="M17" s="7">
        <v>700</v>
      </c>
      <c r="N17" s="7">
        <v>700</v>
      </c>
      <c r="O17" s="7">
        <v>700</v>
      </c>
      <c r="P17" s="7">
        <f t="shared" si="0"/>
        <v>700</v>
      </c>
      <c r="Q17" s="7">
        <f t="shared" si="3"/>
        <v>0</v>
      </c>
      <c r="R17" s="7">
        <f t="shared" si="1"/>
        <v>0</v>
      </c>
      <c r="S17" s="19">
        <f t="shared" si="4"/>
        <v>700</v>
      </c>
    </row>
    <row r="18" spans="2:19" x14ac:dyDescent="0.25">
      <c r="B18" s="34" t="s">
        <v>77</v>
      </c>
      <c r="C18" s="24"/>
      <c r="D18" s="24"/>
      <c r="E18" s="24"/>
      <c r="F18" s="24"/>
      <c r="G18" s="24"/>
      <c r="H18" s="24"/>
      <c r="I18" s="40">
        <v>11</v>
      </c>
      <c r="J18" s="33" t="s">
        <v>39</v>
      </c>
      <c r="K18" s="36" t="s">
        <v>31</v>
      </c>
      <c r="L18" s="37">
        <v>30</v>
      </c>
      <c r="M18" s="7">
        <v>550</v>
      </c>
      <c r="N18" s="7">
        <v>550</v>
      </c>
      <c r="O18" s="7">
        <v>550</v>
      </c>
      <c r="P18" s="7">
        <f t="shared" si="0"/>
        <v>550</v>
      </c>
      <c r="Q18" s="7">
        <f t="shared" si="3"/>
        <v>0</v>
      </c>
      <c r="R18" s="7">
        <f t="shared" si="1"/>
        <v>0</v>
      </c>
      <c r="S18" s="19">
        <f t="shared" si="4"/>
        <v>16500</v>
      </c>
    </row>
    <row r="19" spans="2:19" x14ac:dyDescent="0.25">
      <c r="B19" s="34" t="s">
        <v>78</v>
      </c>
      <c r="C19" s="24"/>
      <c r="D19" s="24"/>
      <c r="E19" s="24"/>
      <c r="F19" s="24"/>
      <c r="G19" s="24"/>
      <c r="H19" s="24"/>
      <c r="I19" s="40">
        <v>12</v>
      </c>
      <c r="J19" s="33" t="s">
        <v>40</v>
      </c>
      <c r="K19" s="36" t="s">
        <v>28</v>
      </c>
      <c r="L19" s="37">
        <v>2</v>
      </c>
      <c r="M19" s="7">
        <v>1100</v>
      </c>
      <c r="N19" s="7">
        <v>1100</v>
      </c>
      <c r="O19" s="7">
        <v>1100</v>
      </c>
      <c r="P19" s="7">
        <f t="shared" si="0"/>
        <v>1100</v>
      </c>
      <c r="Q19" s="7">
        <f t="shared" si="3"/>
        <v>0</v>
      </c>
      <c r="R19" s="7">
        <f t="shared" si="1"/>
        <v>0</v>
      </c>
      <c r="S19" s="19">
        <f t="shared" si="4"/>
        <v>2200</v>
      </c>
    </row>
    <row r="20" spans="2:19" ht="13.5" customHeight="1" x14ac:dyDescent="0.25">
      <c r="B20" s="34" t="s">
        <v>79</v>
      </c>
      <c r="C20" s="24"/>
      <c r="D20" s="24"/>
      <c r="E20" s="24"/>
      <c r="F20" s="24"/>
      <c r="G20" s="24"/>
      <c r="H20" s="24"/>
      <c r="I20" s="40">
        <v>13</v>
      </c>
      <c r="J20" s="33" t="s">
        <v>41</v>
      </c>
      <c r="K20" s="36" t="s">
        <v>28</v>
      </c>
      <c r="L20" s="37">
        <v>40</v>
      </c>
      <c r="M20" s="7">
        <v>150</v>
      </c>
      <c r="N20" s="7">
        <v>175</v>
      </c>
      <c r="O20" s="7">
        <v>175</v>
      </c>
      <c r="P20" s="7">
        <f t="shared" si="0"/>
        <v>166.66666666666666</v>
      </c>
      <c r="Q20" s="7">
        <f t="shared" si="3"/>
        <v>14.433756729740644</v>
      </c>
      <c r="R20" s="7">
        <f t="shared" si="1"/>
        <v>8.6602540378443873</v>
      </c>
      <c r="S20" s="19">
        <f t="shared" si="4"/>
        <v>6666.6666666666661</v>
      </c>
    </row>
    <row r="21" spans="2:19" ht="14.25" customHeight="1" x14ac:dyDescent="0.25">
      <c r="B21" s="34" t="str">
        <f>$B$11</f>
        <v>23.52.10.120</v>
      </c>
      <c r="C21" s="24"/>
      <c r="D21" s="24"/>
      <c r="E21" s="24"/>
      <c r="F21" s="24"/>
      <c r="G21" s="24"/>
      <c r="H21" s="24"/>
      <c r="I21" s="40">
        <v>14</v>
      </c>
      <c r="J21" s="33" t="s">
        <v>42</v>
      </c>
      <c r="K21" s="36" t="s">
        <v>28</v>
      </c>
      <c r="L21" s="37">
        <v>10</v>
      </c>
      <c r="M21" s="7">
        <v>980</v>
      </c>
      <c r="N21" s="7">
        <v>980</v>
      </c>
      <c r="O21" s="7">
        <v>980</v>
      </c>
      <c r="P21" s="7">
        <f t="shared" si="0"/>
        <v>980</v>
      </c>
      <c r="Q21" s="7">
        <f t="shared" si="3"/>
        <v>0</v>
      </c>
      <c r="R21" s="7">
        <f t="shared" si="1"/>
        <v>0</v>
      </c>
      <c r="S21" s="19">
        <f t="shared" si="4"/>
        <v>9800</v>
      </c>
    </row>
    <row r="22" spans="2:19" x14ac:dyDescent="0.25">
      <c r="B22" s="34" t="s">
        <v>80</v>
      </c>
      <c r="C22" s="24"/>
      <c r="D22" s="24"/>
      <c r="E22" s="24"/>
      <c r="F22" s="24"/>
      <c r="G22" s="24"/>
      <c r="H22" s="24"/>
      <c r="I22" s="40">
        <v>15</v>
      </c>
      <c r="J22" s="33" t="s">
        <v>43</v>
      </c>
      <c r="K22" s="36" t="s">
        <v>32</v>
      </c>
      <c r="L22" s="37">
        <v>28.5</v>
      </c>
      <c r="M22" s="7">
        <v>550</v>
      </c>
      <c r="N22" s="7">
        <v>570</v>
      </c>
      <c r="O22" s="7">
        <v>570</v>
      </c>
      <c r="P22" s="7">
        <f t="shared" si="0"/>
        <v>563.33333333333337</v>
      </c>
      <c r="Q22" s="7">
        <f t="shared" si="3"/>
        <v>11.547005383792516</v>
      </c>
      <c r="R22" s="7">
        <f t="shared" si="1"/>
        <v>2.0497642693122811</v>
      </c>
      <c r="S22" s="19">
        <f t="shared" si="4"/>
        <v>16055.000000000002</v>
      </c>
    </row>
    <row r="23" spans="2:19" x14ac:dyDescent="0.25">
      <c r="B23" s="34" t="str">
        <f>$B$16</f>
        <v>20.30.12.130</v>
      </c>
      <c r="C23" s="24"/>
      <c r="D23" s="24"/>
      <c r="E23" s="24"/>
      <c r="F23" s="24"/>
      <c r="G23" s="24"/>
      <c r="H23" s="24"/>
      <c r="I23" s="40">
        <v>16</v>
      </c>
      <c r="J23" s="33" t="s">
        <v>44</v>
      </c>
      <c r="K23" s="36" t="s">
        <v>28</v>
      </c>
      <c r="L23" s="37">
        <v>5</v>
      </c>
      <c r="M23" s="7">
        <v>650</v>
      </c>
      <c r="N23" s="7">
        <v>650</v>
      </c>
      <c r="O23" s="7">
        <v>650</v>
      </c>
      <c r="P23" s="7">
        <f t="shared" si="0"/>
        <v>650</v>
      </c>
      <c r="Q23" s="7">
        <f t="shared" si="3"/>
        <v>0</v>
      </c>
      <c r="R23" s="7">
        <f t="shared" si="1"/>
        <v>0</v>
      </c>
      <c r="S23" s="19">
        <f t="shared" si="4"/>
        <v>3250</v>
      </c>
    </row>
    <row r="24" spans="2:19" ht="13.5" customHeight="1" x14ac:dyDescent="0.25">
      <c r="B24" s="34" t="s">
        <v>81</v>
      </c>
      <c r="C24" s="24"/>
      <c r="D24" s="24"/>
      <c r="E24" s="24"/>
      <c r="F24" s="24"/>
      <c r="G24" s="24"/>
      <c r="H24" s="24"/>
      <c r="I24" s="40">
        <v>17</v>
      </c>
      <c r="J24" s="33" t="s">
        <v>45</v>
      </c>
      <c r="K24" s="36" t="s">
        <v>28</v>
      </c>
      <c r="L24" s="37">
        <v>13</v>
      </c>
      <c r="M24" s="7">
        <v>1550</v>
      </c>
      <c r="N24" s="7">
        <v>1550</v>
      </c>
      <c r="O24" s="7">
        <v>1550</v>
      </c>
      <c r="P24" s="7">
        <f t="shared" si="0"/>
        <v>1550</v>
      </c>
      <c r="Q24" s="7">
        <f t="shared" si="3"/>
        <v>0</v>
      </c>
      <c r="R24" s="7">
        <f t="shared" si="1"/>
        <v>0</v>
      </c>
      <c r="S24" s="19">
        <f t="shared" si="4"/>
        <v>20150</v>
      </c>
    </row>
    <row r="25" spans="2:19" ht="13.5" customHeight="1" x14ac:dyDescent="0.25">
      <c r="B25" s="34" t="s">
        <v>82</v>
      </c>
      <c r="C25" s="24"/>
      <c r="D25" s="24"/>
      <c r="E25" s="24"/>
      <c r="F25" s="24"/>
      <c r="G25" s="24"/>
      <c r="H25" s="24"/>
      <c r="I25" s="40">
        <v>18</v>
      </c>
      <c r="J25" s="33" t="s">
        <v>46</v>
      </c>
      <c r="K25" s="36" t="s">
        <v>28</v>
      </c>
      <c r="L25" s="37">
        <v>2</v>
      </c>
      <c r="M25" s="7">
        <v>150</v>
      </c>
      <c r="N25" s="7">
        <v>150</v>
      </c>
      <c r="O25" s="7">
        <v>150</v>
      </c>
      <c r="P25" s="7">
        <f t="shared" si="0"/>
        <v>150</v>
      </c>
      <c r="Q25" s="7">
        <f t="shared" si="3"/>
        <v>0</v>
      </c>
      <c r="R25" s="7">
        <f t="shared" si="1"/>
        <v>0</v>
      </c>
      <c r="S25" s="19">
        <f t="shared" si="4"/>
        <v>300</v>
      </c>
    </row>
    <row r="26" spans="2:19" ht="13.5" customHeight="1" x14ac:dyDescent="0.25">
      <c r="B26" s="34" t="s">
        <v>83</v>
      </c>
      <c r="C26" s="24"/>
      <c r="D26" s="24"/>
      <c r="E26" s="24"/>
      <c r="F26" s="24"/>
      <c r="G26" s="24"/>
      <c r="H26" s="24"/>
      <c r="I26" s="40">
        <v>19</v>
      </c>
      <c r="J26" s="33" t="s">
        <v>47</v>
      </c>
      <c r="K26" s="39" t="s">
        <v>28</v>
      </c>
      <c r="L26" s="40">
        <v>11</v>
      </c>
      <c r="M26" s="7">
        <v>850</v>
      </c>
      <c r="N26" s="7">
        <v>850</v>
      </c>
      <c r="O26" s="7">
        <v>850</v>
      </c>
      <c r="P26" s="7">
        <f t="shared" si="0"/>
        <v>850</v>
      </c>
      <c r="Q26" s="7">
        <f t="shared" si="3"/>
        <v>0</v>
      </c>
      <c r="R26" s="7">
        <f t="shared" si="1"/>
        <v>0</v>
      </c>
      <c r="S26" s="19">
        <f t="shared" si="4"/>
        <v>9350</v>
      </c>
    </row>
    <row r="27" spans="2:19" ht="13.5" customHeight="1" x14ac:dyDescent="0.25">
      <c r="B27" s="34" t="str">
        <f>$B$25</f>
        <v>22.29.21.000</v>
      </c>
      <c r="C27" s="24"/>
      <c r="D27" s="24"/>
      <c r="E27" s="24"/>
      <c r="F27" s="24"/>
      <c r="G27" s="24"/>
      <c r="H27" s="24"/>
      <c r="I27" s="40">
        <v>20</v>
      </c>
      <c r="J27" s="33" t="s">
        <v>48</v>
      </c>
      <c r="K27" s="39" t="s">
        <v>28</v>
      </c>
      <c r="L27" s="40">
        <v>2</v>
      </c>
      <c r="M27" s="7">
        <v>250</v>
      </c>
      <c r="N27" s="7">
        <v>250</v>
      </c>
      <c r="O27" s="7">
        <v>250</v>
      </c>
      <c r="P27" s="7">
        <f t="shared" si="0"/>
        <v>250</v>
      </c>
      <c r="Q27" s="7">
        <f t="shared" si="3"/>
        <v>0</v>
      </c>
      <c r="R27" s="7">
        <f t="shared" si="1"/>
        <v>0</v>
      </c>
      <c r="S27" s="19">
        <f t="shared" si="4"/>
        <v>500</v>
      </c>
    </row>
    <row r="28" spans="2:19" ht="13.5" customHeight="1" x14ac:dyDescent="0.25">
      <c r="B28" s="34" t="str">
        <f>$B$22</f>
        <v>23.31.10.120</v>
      </c>
      <c r="C28" s="24"/>
      <c r="D28" s="24"/>
      <c r="E28" s="24"/>
      <c r="F28" s="24"/>
      <c r="G28" s="24"/>
      <c r="H28" s="24"/>
      <c r="I28" s="40">
        <v>21</v>
      </c>
      <c r="J28" s="33" t="s">
        <v>49</v>
      </c>
      <c r="K28" s="39" t="s">
        <v>32</v>
      </c>
      <c r="L28" s="40">
        <v>20.25</v>
      </c>
      <c r="M28" s="7">
        <v>950</v>
      </c>
      <c r="N28" s="7">
        <v>1050</v>
      </c>
      <c r="O28" s="7">
        <v>950</v>
      </c>
      <c r="P28" s="7">
        <f t="shared" si="0"/>
        <v>983.33333333333337</v>
      </c>
      <c r="Q28" s="7">
        <f t="shared" si="3"/>
        <v>57.735026918962575</v>
      </c>
      <c r="R28" s="7">
        <f t="shared" si="1"/>
        <v>5.8713586697250078</v>
      </c>
      <c r="S28" s="19">
        <f t="shared" si="4"/>
        <v>19912.5</v>
      </c>
    </row>
    <row r="29" spans="2:19" ht="13.5" customHeight="1" x14ac:dyDescent="0.25">
      <c r="B29" s="34" t="str">
        <f>$B$16</f>
        <v>20.30.12.130</v>
      </c>
      <c r="C29" s="24"/>
      <c r="D29" s="24"/>
      <c r="E29" s="24"/>
      <c r="F29" s="24"/>
      <c r="G29" s="24"/>
      <c r="H29" s="24"/>
      <c r="I29" s="40">
        <v>22</v>
      </c>
      <c r="J29" s="33" t="s">
        <v>50</v>
      </c>
      <c r="K29" s="39" t="s">
        <v>28</v>
      </c>
      <c r="L29" s="40">
        <v>20</v>
      </c>
      <c r="M29" s="7">
        <v>855</v>
      </c>
      <c r="N29" s="7">
        <v>975</v>
      </c>
      <c r="O29" s="7">
        <v>855</v>
      </c>
      <c r="P29" s="7">
        <f t="shared" si="0"/>
        <v>895</v>
      </c>
      <c r="Q29" s="7">
        <f t="shared" si="3"/>
        <v>69.282032302755098</v>
      </c>
      <c r="R29" s="7">
        <f t="shared" si="1"/>
        <v>7.7410091958385578</v>
      </c>
      <c r="S29" s="19">
        <f t="shared" si="4"/>
        <v>17900</v>
      </c>
    </row>
    <row r="30" spans="2:19" ht="13.5" customHeight="1" x14ac:dyDescent="0.25">
      <c r="B30" s="34" t="str">
        <f>$B$32</f>
        <v>20.30.12.130</v>
      </c>
      <c r="C30" s="24"/>
      <c r="D30" s="24"/>
      <c r="E30" s="24"/>
      <c r="F30" s="24"/>
      <c r="G30" s="24"/>
      <c r="H30" s="24"/>
      <c r="I30" s="40">
        <v>23</v>
      </c>
      <c r="J30" s="33" t="s">
        <v>51</v>
      </c>
      <c r="K30" s="39" t="s">
        <v>28</v>
      </c>
      <c r="L30" s="40">
        <v>29</v>
      </c>
      <c r="M30" s="7">
        <v>390</v>
      </c>
      <c r="N30" s="7">
        <v>420</v>
      </c>
      <c r="O30" s="7">
        <v>390</v>
      </c>
      <c r="P30" s="7">
        <f t="shared" si="0"/>
        <v>400</v>
      </c>
      <c r="Q30" s="7">
        <f t="shared" si="3"/>
        <v>17.320508075688775</v>
      </c>
      <c r="R30" s="7">
        <f t="shared" si="1"/>
        <v>4.3301270189221936</v>
      </c>
      <c r="S30" s="19">
        <f t="shared" si="4"/>
        <v>11600</v>
      </c>
    </row>
    <row r="31" spans="2:19" ht="13.5" customHeight="1" x14ac:dyDescent="0.25">
      <c r="B31" s="34" t="s">
        <v>72</v>
      </c>
      <c r="C31" s="24"/>
      <c r="D31" s="24"/>
      <c r="E31" s="24"/>
      <c r="F31" s="24"/>
      <c r="G31" s="24"/>
      <c r="H31" s="24"/>
      <c r="I31" s="40">
        <v>24</v>
      </c>
      <c r="J31" s="33" t="s">
        <v>87</v>
      </c>
      <c r="K31" s="39" t="s">
        <v>28</v>
      </c>
      <c r="L31" s="40">
        <v>1</v>
      </c>
      <c r="M31" s="7">
        <v>2150</v>
      </c>
      <c r="N31" s="7">
        <v>2250</v>
      </c>
      <c r="O31" s="7">
        <v>2250</v>
      </c>
      <c r="P31" s="7">
        <f t="shared" si="0"/>
        <v>2216.6666666666665</v>
      </c>
      <c r="Q31" s="7">
        <f t="shared" si="3"/>
        <v>57.735026918962575</v>
      </c>
      <c r="R31" s="7">
        <f t="shared" si="1"/>
        <v>2.6045876805547028</v>
      </c>
      <c r="S31" s="19">
        <f t="shared" si="4"/>
        <v>2216.6666666666665</v>
      </c>
    </row>
    <row r="32" spans="2:19" ht="13.5" customHeight="1" x14ac:dyDescent="0.25">
      <c r="B32" s="34" t="str">
        <f t="shared" ref="B32:B36" si="5">$B$16</f>
        <v>20.30.12.130</v>
      </c>
      <c r="C32" s="24"/>
      <c r="D32" s="24"/>
      <c r="E32" s="24"/>
      <c r="F32" s="24"/>
      <c r="G32" s="24"/>
      <c r="H32" s="24"/>
      <c r="I32" s="40">
        <v>25</v>
      </c>
      <c r="J32" s="33" t="s">
        <v>52</v>
      </c>
      <c r="K32" s="39" t="s">
        <v>28</v>
      </c>
      <c r="L32" s="40">
        <v>5</v>
      </c>
      <c r="M32" s="7">
        <v>1700</v>
      </c>
      <c r="N32" s="7">
        <v>1700</v>
      </c>
      <c r="O32" s="7">
        <v>1700</v>
      </c>
      <c r="P32" s="7">
        <f t="shared" si="0"/>
        <v>1700</v>
      </c>
      <c r="Q32" s="7">
        <f t="shared" si="3"/>
        <v>0</v>
      </c>
      <c r="R32" s="7">
        <f t="shared" si="1"/>
        <v>0</v>
      </c>
      <c r="S32" s="19">
        <f t="shared" si="4"/>
        <v>8500</v>
      </c>
    </row>
    <row r="33" spans="2:19" ht="13.5" customHeight="1" x14ac:dyDescent="0.25">
      <c r="B33" s="34" t="str">
        <f t="shared" si="5"/>
        <v>20.30.12.130</v>
      </c>
      <c r="C33" s="24"/>
      <c r="D33" s="24"/>
      <c r="E33" s="24"/>
      <c r="F33" s="24"/>
      <c r="G33" s="24"/>
      <c r="H33" s="24"/>
      <c r="I33" s="40">
        <v>26</v>
      </c>
      <c r="J33" s="33" t="s">
        <v>54</v>
      </c>
      <c r="K33" s="39" t="s">
        <v>28</v>
      </c>
      <c r="L33" s="40">
        <v>7</v>
      </c>
      <c r="M33" s="7">
        <v>2700</v>
      </c>
      <c r="N33" s="7">
        <v>2900</v>
      </c>
      <c r="O33" s="7">
        <v>2900</v>
      </c>
      <c r="P33" s="7">
        <f t="shared" si="0"/>
        <v>2833.3333333333335</v>
      </c>
      <c r="Q33" s="7">
        <f t="shared" si="3"/>
        <v>115.47005383792515</v>
      </c>
      <c r="R33" s="7">
        <f t="shared" si="1"/>
        <v>4.0754136648679458</v>
      </c>
      <c r="S33" s="19">
        <f t="shared" si="4"/>
        <v>19833.333333333336</v>
      </c>
    </row>
    <row r="34" spans="2:19" ht="13.5" customHeight="1" x14ac:dyDescent="0.25">
      <c r="B34" s="34" t="str">
        <f t="shared" si="5"/>
        <v>20.30.12.130</v>
      </c>
      <c r="C34" s="24"/>
      <c r="D34" s="24"/>
      <c r="E34" s="24"/>
      <c r="F34" s="24"/>
      <c r="G34" s="24"/>
      <c r="H34" s="24"/>
      <c r="I34" s="40">
        <v>27</v>
      </c>
      <c r="J34" s="33" t="s">
        <v>53</v>
      </c>
      <c r="K34" s="39" t="s">
        <v>28</v>
      </c>
      <c r="L34" s="40">
        <v>2</v>
      </c>
      <c r="M34" s="7">
        <v>1700</v>
      </c>
      <c r="N34" s="7">
        <v>1700</v>
      </c>
      <c r="O34" s="7">
        <v>1700</v>
      </c>
      <c r="P34" s="7">
        <f t="shared" si="0"/>
        <v>1700</v>
      </c>
      <c r="Q34" s="7">
        <f t="shared" si="3"/>
        <v>0</v>
      </c>
      <c r="R34" s="7">
        <f t="shared" si="1"/>
        <v>0</v>
      </c>
      <c r="S34" s="19">
        <f t="shared" si="4"/>
        <v>3400</v>
      </c>
    </row>
    <row r="35" spans="2:19" ht="13.5" customHeight="1" x14ac:dyDescent="0.25">
      <c r="B35" s="34" t="str">
        <f t="shared" si="5"/>
        <v>20.30.12.130</v>
      </c>
      <c r="C35" s="24"/>
      <c r="D35" s="24"/>
      <c r="E35" s="24"/>
      <c r="F35" s="24"/>
      <c r="G35" s="24"/>
      <c r="H35" s="24"/>
      <c r="I35" s="40">
        <v>28</v>
      </c>
      <c r="J35" s="33" t="s">
        <v>55</v>
      </c>
      <c r="K35" s="36" t="s">
        <v>28</v>
      </c>
      <c r="L35" s="37">
        <v>1</v>
      </c>
      <c r="M35" s="7">
        <v>2400</v>
      </c>
      <c r="N35" s="7">
        <v>2400</v>
      </c>
      <c r="O35" s="7">
        <v>2400</v>
      </c>
      <c r="P35" s="7">
        <f t="shared" si="0"/>
        <v>2400</v>
      </c>
      <c r="Q35" s="7">
        <f t="shared" si="3"/>
        <v>0</v>
      </c>
      <c r="R35" s="7">
        <f t="shared" si="1"/>
        <v>0</v>
      </c>
      <c r="S35" s="19">
        <f t="shared" si="4"/>
        <v>2400</v>
      </c>
    </row>
    <row r="36" spans="2:19" ht="13.5" customHeight="1" x14ac:dyDescent="0.25">
      <c r="B36" s="34" t="str">
        <f t="shared" si="5"/>
        <v>20.30.12.130</v>
      </c>
      <c r="C36" s="24"/>
      <c r="D36" s="24"/>
      <c r="E36" s="24"/>
      <c r="F36" s="24"/>
      <c r="G36" s="24"/>
      <c r="H36" s="24"/>
      <c r="I36" s="42">
        <v>29</v>
      </c>
      <c r="J36" s="33" t="s">
        <v>69</v>
      </c>
      <c r="K36" s="41" t="s">
        <v>28</v>
      </c>
      <c r="L36" s="42">
        <v>1</v>
      </c>
      <c r="M36" s="7">
        <v>4900</v>
      </c>
      <c r="N36" s="7">
        <v>5500</v>
      </c>
      <c r="O36" s="7">
        <v>5500</v>
      </c>
      <c r="P36" s="7">
        <f t="shared" si="0"/>
        <v>5300</v>
      </c>
      <c r="Q36" s="7">
        <f t="shared" si="3"/>
        <v>346.41016151377545</v>
      </c>
      <c r="R36" s="7">
        <f t="shared" si="1"/>
        <v>6.5360407832787821</v>
      </c>
      <c r="S36" s="19">
        <f t="shared" si="4"/>
        <v>5300</v>
      </c>
    </row>
    <row r="37" spans="2:19" ht="12.75" customHeight="1" x14ac:dyDescent="0.25">
      <c r="B37" s="34" t="s">
        <v>86</v>
      </c>
      <c r="C37" s="24"/>
      <c r="D37" s="24"/>
      <c r="E37" s="24"/>
      <c r="F37" s="24"/>
      <c r="G37" s="24"/>
      <c r="H37" s="24"/>
      <c r="I37" s="40">
        <v>30</v>
      </c>
      <c r="J37" s="33" t="s">
        <v>56</v>
      </c>
      <c r="K37" s="36" t="s">
        <v>28</v>
      </c>
      <c r="L37" s="37">
        <v>2</v>
      </c>
      <c r="M37" s="7">
        <v>385</v>
      </c>
      <c r="N37" s="7">
        <v>385</v>
      </c>
      <c r="O37" s="7">
        <v>385</v>
      </c>
      <c r="P37" s="7">
        <f t="shared" si="0"/>
        <v>385</v>
      </c>
      <c r="Q37" s="7">
        <f t="shared" si="3"/>
        <v>0</v>
      </c>
      <c r="R37" s="7">
        <f t="shared" si="1"/>
        <v>0</v>
      </c>
      <c r="S37" s="19">
        <f t="shared" si="4"/>
        <v>770</v>
      </c>
    </row>
    <row r="38" spans="2:19" ht="12.75" customHeight="1" x14ac:dyDescent="0.25">
      <c r="B38" s="34" t="str">
        <f>$B$16</f>
        <v>20.30.12.130</v>
      </c>
      <c r="C38" s="24"/>
      <c r="D38" s="24"/>
      <c r="E38" s="24"/>
      <c r="F38" s="24"/>
      <c r="G38" s="24"/>
      <c r="H38" s="24"/>
      <c r="I38" s="40">
        <v>31</v>
      </c>
      <c r="J38" s="33" t="s">
        <v>57</v>
      </c>
      <c r="K38" s="39" t="s">
        <v>28</v>
      </c>
      <c r="L38" s="40">
        <v>1</v>
      </c>
      <c r="M38" s="7">
        <v>400</v>
      </c>
      <c r="N38" s="7">
        <v>400</v>
      </c>
      <c r="O38" s="7">
        <v>400</v>
      </c>
      <c r="P38" s="7">
        <f t="shared" si="0"/>
        <v>400</v>
      </c>
      <c r="Q38" s="7">
        <f t="shared" si="3"/>
        <v>0</v>
      </c>
      <c r="R38" s="7">
        <f t="shared" si="1"/>
        <v>0</v>
      </c>
      <c r="S38" s="19">
        <f t="shared" si="4"/>
        <v>400</v>
      </c>
    </row>
    <row r="39" spans="2:19" ht="12.75" customHeight="1" x14ac:dyDescent="0.25">
      <c r="B39" s="34" t="s">
        <v>86</v>
      </c>
      <c r="C39" s="24"/>
      <c r="D39" s="24"/>
      <c r="E39" s="24"/>
      <c r="F39" s="24"/>
      <c r="G39" s="24"/>
      <c r="H39" s="24"/>
      <c r="I39" s="40">
        <v>32</v>
      </c>
      <c r="J39" s="33" t="s">
        <v>58</v>
      </c>
      <c r="K39" s="39" t="s">
        <v>28</v>
      </c>
      <c r="L39" s="40">
        <v>1</v>
      </c>
      <c r="M39" s="7">
        <v>45</v>
      </c>
      <c r="N39" s="7">
        <v>45</v>
      </c>
      <c r="O39" s="7">
        <v>45</v>
      </c>
      <c r="P39" s="7">
        <f t="shared" si="0"/>
        <v>45</v>
      </c>
      <c r="Q39" s="7">
        <f t="shared" si="3"/>
        <v>0</v>
      </c>
      <c r="R39" s="7">
        <f t="shared" si="1"/>
        <v>0</v>
      </c>
      <c r="S39" s="19">
        <f t="shared" si="4"/>
        <v>45</v>
      </c>
    </row>
    <row r="40" spans="2:19" ht="12.75" customHeight="1" x14ac:dyDescent="0.25">
      <c r="B40" s="34" t="str">
        <f t="shared" ref="B40:B43" si="6">$B$16</f>
        <v>20.30.12.130</v>
      </c>
      <c r="C40" s="24"/>
      <c r="D40" s="24"/>
      <c r="E40" s="24"/>
      <c r="F40" s="24"/>
      <c r="G40" s="24"/>
      <c r="H40" s="24"/>
      <c r="I40" s="40">
        <v>33</v>
      </c>
      <c r="J40" s="33" t="s">
        <v>59</v>
      </c>
      <c r="K40" s="39" t="s">
        <v>28</v>
      </c>
      <c r="L40" s="40">
        <v>2</v>
      </c>
      <c r="M40" s="7">
        <v>700</v>
      </c>
      <c r="N40" s="7">
        <v>700</v>
      </c>
      <c r="O40" s="7">
        <v>700</v>
      </c>
      <c r="P40" s="7">
        <f t="shared" si="0"/>
        <v>700</v>
      </c>
      <c r="Q40" s="7">
        <f t="shared" si="3"/>
        <v>0</v>
      </c>
      <c r="R40" s="7">
        <f t="shared" si="1"/>
        <v>0</v>
      </c>
      <c r="S40" s="19">
        <f t="shared" si="4"/>
        <v>1400</v>
      </c>
    </row>
    <row r="41" spans="2:19" ht="12.75" customHeight="1" x14ac:dyDescent="0.25">
      <c r="B41" s="34" t="str">
        <f t="shared" si="6"/>
        <v>20.30.12.130</v>
      </c>
      <c r="C41" s="24"/>
      <c r="D41" s="24"/>
      <c r="E41" s="24"/>
      <c r="F41" s="24"/>
      <c r="G41" s="24"/>
      <c r="H41" s="24"/>
      <c r="I41" s="40">
        <v>34</v>
      </c>
      <c r="J41" s="35" t="s">
        <v>60</v>
      </c>
      <c r="K41" s="36" t="s">
        <v>28</v>
      </c>
      <c r="L41" s="37">
        <v>1</v>
      </c>
      <c r="M41" s="7">
        <v>2850</v>
      </c>
      <c r="N41" s="7">
        <v>2850</v>
      </c>
      <c r="O41" s="7">
        <v>2850</v>
      </c>
      <c r="P41" s="7">
        <f t="shared" si="0"/>
        <v>2850</v>
      </c>
      <c r="Q41" s="7">
        <f t="shared" si="3"/>
        <v>0</v>
      </c>
      <c r="R41" s="7">
        <f t="shared" si="1"/>
        <v>0</v>
      </c>
      <c r="S41" s="19">
        <f t="shared" si="4"/>
        <v>2850</v>
      </c>
    </row>
    <row r="42" spans="2:19" ht="14.25" customHeight="1" x14ac:dyDescent="0.25">
      <c r="B42" s="34" t="str">
        <f t="shared" si="6"/>
        <v>20.30.12.130</v>
      </c>
      <c r="C42" s="24"/>
      <c r="D42" s="24"/>
      <c r="E42" s="24"/>
      <c r="F42" s="24"/>
      <c r="G42" s="24"/>
      <c r="H42" s="24"/>
      <c r="I42" s="40">
        <v>35</v>
      </c>
      <c r="J42" s="33" t="s">
        <v>61</v>
      </c>
      <c r="K42" s="36" t="s">
        <v>28</v>
      </c>
      <c r="L42" s="37">
        <v>1</v>
      </c>
      <c r="M42" s="7">
        <v>1700</v>
      </c>
      <c r="N42" s="7">
        <v>1700</v>
      </c>
      <c r="O42" s="7">
        <v>1700</v>
      </c>
      <c r="P42" s="7">
        <f t="shared" si="0"/>
        <v>1700</v>
      </c>
      <c r="Q42" s="7">
        <f t="shared" si="3"/>
        <v>0</v>
      </c>
      <c r="R42" s="7">
        <f t="shared" si="1"/>
        <v>0</v>
      </c>
      <c r="S42" s="19">
        <f t="shared" si="4"/>
        <v>1700</v>
      </c>
    </row>
    <row r="43" spans="2:19" ht="14.25" customHeight="1" x14ac:dyDescent="0.25">
      <c r="B43" s="34" t="str">
        <f t="shared" si="6"/>
        <v>20.30.12.130</v>
      </c>
      <c r="C43" s="24"/>
      <c r="D43" s="24"/>
      <c r="E43" s="24"/>
      <c r="F43" s="24"/>
      <c r="G43" s="24"/>
      <c r="H43" s="24"/>
      <c r="I43" s="40">
        <v>36</v>
      </c>
      <c r="J43" s="33" t="s">
        <v>62</v>
      </c>
      <c r="K43" s="36" t="s">
        <v>28</v>
      </c>
      <c r="L43" s="37">
        <v>1</v>
      </c>
      <c r="M43" s="7">
        <v>1700</v>
      </c>
      <c r="N43" s="7">
        <v>1700</v>
      </c>
      <c r="O43" s="7">
        <v>1700</v>
      </c>
      <c r="P43" s="7">
        <f t="shared" si="0"/>
        <v>1700</v>
      </c>
      <c r="Q43" s="7">
        <f t="shared" si="3"/>
        <v>0</v>
      </c>
      <c r="R43" s="7">
        <f t="shared" si="1"/>
        <v>0</v>
      </c>
      <c r="S43" s="19">
        <f t="shared" si="4"/>
        <v>1700</v>
      </c>
    </row>
    <row r="44" spans="2:19" ht="12" customHeight="1" x14ac:dyDescent="0.25">
      <c r="B44" s="34" t="str">
        <f>$B$16</f>
        <v>20.30.12.130</v>
      </c>
      <c r="C44" s="24"/>
      <c r="D44" s="24"/>
      <c r="E44" s="24"/>
      <c r="F44" s="24"/>
      <c r="G44" s="24"/>
      <c r="H44" s="24"/>
      <c r="I44" s="40">
        <v>37</v>
      </c>
      <c r="J44" s="33" t="s">
        <v>63</v>
      </c>
      <c r="K44" s="36" t="s">
        <v>28</v>
      </c>
      <c r="L44" s="37">
        <v>2</v>
      </c>
      <c r="M44" s="7">
        <v>1700</v>
      </c>
      <c r="N44" s="7">
        <v>1700</v>
      </c>
      <c r="O44" s="7">
        <v>1700</v>
      </c>
      <c r="P44" s="7">
        <f t="shared" si="0"/>
        <v>1700</v>
      </c>
      <c r="Q44" s="7">
        <f t="shared" si="3"/>
        <v>0</v>
      </c>
      <c r="R44" s="7">
        <f t="shared" si="1"/>
        <v>0</v>
      </c>
      <c r="S44" s="19">
        <f t="shared" si="4"/>
        <v>3400</v>
      </c>
    </row>
    <row r="45" spans="2:19" ht="12.75" customHeight="1" x14ac:dyDescent="0.25">
      <c r="B45" s="34" t="s">
        <v>86</v>
      </c>
      <c r="C45" s="24"/>
      <c r="D45" s="24"/>
      <c r="E45" s="24"/>
      <c r="F45" s="24"/>
      <c r="G45" s="24"/>
      <c r="H45" s="24"/>
      <c r="I45" s="40">
        <v>38</v>
      </c>
      <c r="J45" s="33" t="s">
        <v>64</v>
      </c>
      <c r="K45" s="36" t="s">
        <v>28</v>
      </c>
      <c r="L45" s="37">
        <v>4</v>
      </c>
      <c r="M45" s="7">
        <v>150</v>
      </c>
      <c r="N45" s="7">
        <v>150</v>
      </c>
      <c r="O45" s="7">
        <v>150</v>
      </c>
      <c r="P45" s="7">
        <f t="shared" si="0"/>
        <v>150</v>
      </c>
      <c r="Q45" s="7">
        <f t="shared" si="3"/>
        <v>0</v>
      </c>
      <c r="R45" s="7">
        <f t="shared" si="1"/>
        <v>0</v>
      </c>
      <c r="S45" s="19">
        <f t="shared" si="4"/>
        <v>600</v>
      </c>
    </row>
    <row r="46" spans="2:19" ht="12" customHeight="1" x14ac:dyDescent="0.25">
      <c r="B46" s="34" t="s">
        <v>86</v>
      </c>
      <c r="C46" s="24"/>
      <c r="D46" s="24"/>
      <c r="E46" s="24"/>
      <c r="F46" s="24"/>
      <c r="G46" s="24"/>
      <c r="H46" s="24"/>
      <c r="I46" s="40">
        <v>39</v>
      </c>
      <c r="J46" s="33" t="s">
        <v>65</v>
      </c>
      <c r="K46" s="36" t="s">
        <v>28</v>
      </c>
      <c r="L46" s="37">
        <v>2</v>
      </c>
      <c r="M46" s="7">
        <v>120</v>
      </c>
      <c r="N46" s="7">
        <v>120</v>
      </c>
      <c r="O46" s="7">
        <v>120</v>
      </c>
      <c r="P46" s="7">
        <f t="shared" si="0"/>
        <v>120</v>
      </c>
      <c r="Q46" s="7">
        <f t="shared" si="3"/>
        <v>0</v>
      </c>
      <c r="R46" s="7">
        <f t="shared" si="1"/>
        <v>0</v>
      </c>
      <c r="S46" s="19">
        <f t="shared" si="4"/>
        <v>240</v>
      </c>
    </row>
    <row r="47" spans="2:19" ht="15" customHeight="1" x14ac:dyDescent="0.25">
      <c r="B47" s="34" t="s">
        <v>86</v>
      </c>
      <c r="C47" s="24"/>
      <c r="D47" s="24"/>
      <c r="E47" s="24"/>
      <c r="F47" s="24"/>
      <c r="G47" s="24"/>
      <c r="H47" s="24"/>
      <c r="I47" s="40">
        <v>40</v>
      </c>
      <c r="J47" s="33" t="s">
        <v>66</v>
      </c>
      <c r="K47" s="36" t="s">
        <v>28</v>
      </c>
      <c r="L47" s="37">
        <v>2</v>
      </c>
      <c r="M47" s="7">
        <v>105</v>
      </c>
      <c r="N47" s="7">
        <v>105</v>
      </c>
      <c r="O47" s="7">
        <v>105</v>
      </c>
      <c r="P47" s="7">
        <f t="shared" si="0"/>
        <v>105</v>
      </c>
      <c r="Q47" s="7">
        <f t="shared" si="3"/>
        <v>0</v>
      </c>
      <c r="R47" s="7">
        <f t="shared" si="1"/>
        <v>0</v>
      </c>
      <c r="S47" s="19">
        <f t="shared" si="4"/>
        <v>210</v>
      </c>
    </row>
    <row r="48" spans="2:19" s="26" customFormat="1" ht="14.25" customHeight="1" x14ac:dyDescent="0.25">
      <c r="B48" s="1"/>
      <c r="C48"/>
      <c r="D48"/>
      <c r="E48"/>
      <c r="F48"/>
      <c r="G48"/>
      <c r="H48"/>
      <c r="I48" s="50" t="s">
        <v>5</v>
      </c>
      <c r="J48" s="51"/>
      <c r="K48" s="25"/>
      <c r="L48" s="28"/>
      <c r="M48" s="20">
        <v>480119.5</v>
      </c>
      <c r="N48" s="20">
        <v>503002.55</v>
      </c>
      <c r="O48" s="20">
        <v>494739.55</v>
      </c>
      <c r="P48" s="18"/>
      <c r="Q48" s="18"/>
      <c r="R48" s="17"/>
      <c r="S48" s="38">
        <f>S8+S10+S9+S11+S12+S13+S14+S15+S16+S17+S18+S19+S20+S21+S22+S23+S24+S25+S35+S37+S41+S42+S43+S44+S45+S46+S47+S40+S39+S38+S36+S34+S33+S32+S31+S30+S29+S28+S27+S26</f>
        <v>492620.5</v>
      </c>
    </row>
    <row r="49" spans="2:19" s="26" customFormat="1" ht="3.75" customHeight="1" x14ac:dyDescent="0.25">
      <c r="B49"/>
      <c r="C49"/>
      <c r="D49"/>
      <c r="E49"/>
      <c r="F49"/>
      <c r="G49"/>
      <c r="H49"/>
      <c r="I49" s="17"/>
      <c r="J49" s="18"/>
      <c r="K49" s="18"/>
      <c r="L49" s="28"/>
      <c r="M49" s="18"/>
      <c r="N49" s="18"/>
      <c r="O49" s="18"/>
      <c r="P49" s="18"/>
      <c r="Q49" s="18"/>
      <c r="R49" s="21"/>
      <c r="S49" s="22"/>
    </row>
    <row r="50" spans="2:19" s="26" customFormat="1" ht="24" customHeight="1" x14ac:dyDescent="0.25">
      <c r="B50"/>
      <c r="C50"/>
      <c r="D50"/>
      <c r="E50"/>
      <c r="F50"/>
      <c r="G50"/>
      <c r="H50"/>
      <c r="I50" s="54" t="s">
        <v>88</v>
      </c>
      <c r="J50" s="54"/>
      <c r="K50" s="54"/>
      <c r="L50" s="54"/>
      <c r="M50" s="54"/>
      <c r="N50" s="54"/>
      <c r="O50" s="54"/>
      <c r="P50" s="54"/>
      <c r="Q50" s="54"/>
      <c r="R50" s="54"/>
      <c r="S50" s="54"/>
    </row>
    <row r="51" spans="2:19" s="26" customFormat="1" ht="7.5" customHeight="1" x14ac:dyDescent="0.25">
      <c r="B51"/>
      <c r="C51"/>
      <c r="D51"/>
      <c r="E51"/>
      <c r="F51"/>
      <c r="G51"/>
      <c r="H51"/>
      <c r="I51" s="17"/>
      <c r="J51" s="23"/>
      <c r="K51" s="23"/>
      <c r="L51" s="29"/>
      <c r="M51" s="23"/>
      <c r="N51" s="23"/>
      <c r="O51" s="23"/>
      <c r="P51" s="23"/>
      <c r="Q51" s="23"/>
      <c r="R51" s="23"/>
      <c r="S51" s="17"/>
    </row>
    <row r="52" spans="2:19" s="26" customFormat="1" ht="14.25" customHeight="1" x14ac:dyDescent="0.25">
      <c r="B52"/>
      <c r="C52"/>
      <c r="D52"/>
      <c r="E52"/>
      <c r="F52"/>
      <c r="G52"/>
      <c r="H52"/>
      <c r="I52" s="43" t="s">
        <v>27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 s="26" customFormat="1" ht="13.5" customHeight="1" x14ac:dyDescent="0.25">
      <c r="B53"/>
      <c r="C53"/>
      <c r="D53"/>
      <c r="E53"/>
      <c r="F53"/>
      <c r="G53"/>
      <c r="H53"/>
      <c r="I53"/>
      <c r="J53"/>
      <c r="K53"/>
      <c r="L53" s="27"/>
      <c r="M53"/>
      <c r="N53"/>
      <c r="O53"/>
      <c r="P53"/>
      <c r="Q53"/>
      <c r="R53"/>
      <c r="S53"/>
    </row>
    <row r="54" spans="2:19" s="26" customFormat="1" ht="14.25" customHeight="1" x14ac:dyDescent="0.25">
      <c r="B54"/>
      <c r="C54"/>
      <c r="D54"/>
      <c r="E54"/>
      <c r="F54"/>
      <c r="G54"/>
      <c r="H54"/>
      <c r="I54"/>
      <c r="J54"/>
      <c r="K54"/>
      <c r="L54" s="27"/>
      <c r="M54"/>
      <c r="N54"/>
      <c r="O54"/>
      <c r="P54"/>
      <c r="Q54"/>
      <c r="R54"/>
      <c r="S54"/>
    </row>
    <row r="55" spans="2:19" s="26" customFormat="1" ht="16.5" customHeight="1" x14ac:dyDescent="0.25">
      <c r="B55"/>
      <c r="C55"/>
      <c r="D55"/>
      <c r="E55"/>
      <c r="F55"/>
      <c r="G55"/>
      <c r="H55"/>
      <c r="I55"/>
      <c r="J55"/>
      <c r="K55"/>
      <c r="L55" s="27"/>
      <c r="M55"/>
      <c r="N55"/>
      <c r="O55"/>
      <c r="P55"/>
      <c r="Q55"/>
      <c r="R55"/>
      <c r="S55"/>
    </row>
    <row r="56" spans="2:19" s="26" customFormat="1" ht="14.25" customHeight="1" x14ac:dyDescent="0.25">
      <c r="B56"/>
      <c r="C56"/>
      <c r="D56"/>
      <c r="E56"/>
      <c r="F56"/>
      <c r="G56"/>
      <c r="H56"/>
      <c r="I56"/>
      <c r="J56"/>
      <c r="K56"/>
      <c r="L56" s="27"/>
      <c r="M56"/>
      <c r="N56"/>
      <c r="O56"/>
      <c r="P56"/>
      <c r="Q56"/>
      <c r="R56"/>
      <c r="S56"/>
    </row>
    <row r="57" spans="2:19" s="26" customFormat="1" ht="15.75" customHeight="1" x14ac:dyDescent="0.25">
      <c r="B57"/>
      <c r="C57"/>
      <c r="D57"/>
      <c r="E57"/>
      <c r="F57"/>
      <c r="G57"/>
      <c r="H57"/>
      <c r="I57"/>
      <c r="J57"/>
      <c r="K57"/>
      <c r="L57" s="27"/>
      <c r="M57"/>
      <c r="N57"/>
      <c r="O57"/>
      <c r="P57"/>
      <c r="Q57"/>
      <c r="R57"/>
      <c r="S57"/>
    </row>
    <row r="58" spans="2:19" s="26" customFormat="1" ht="9.75" customHeight="1" x14ac:dyDescent="0.25">
      <c r="B58"/>
      <c r="C58"/>
      <c r="D58"/>
      <c r="E58"/>
      <c r="F58"/>
      <c r="G58"/>
      <c r="H58"/>
      <c r="I58"/>
      <c r="J58"/>
      <c r="K58"/>
      <c r="L58" s="27"/>
      <c r="M58"/>
      <c r="N58"/>
      <c r="O58"/>
      <c r="P58"/>
      <c r="Q58"/>
      <c r="R58"/>
      <c r="S58"/>
    </row>
    <row r="59" spans="2:19" s="26" customFormat="1" ht="31.5" customHeight="1" x14ac:dyDescent="0.25">
      <c r="B59"/>
      <c r="C59"/>
      <c r="D59"/>
      <c r="E59"/>
      <c r="F59"/>
      <c r="G59"/>
      <c r="H59"/>
      <c r="I59"/>
      <c r="J59"/>
      <c r="K59"/>
      <c r="L59" s="27"/>
      <c r="M59"/>
      <c r="N59"/>
      <c r="O59"/>
      <c r="P59"/>
      <c r="Q59"/>
      <c r="R59"/>
      <c r="S59"/>
    </row>
    <row r="60" spans="2:19" s="26" customFormat="1" ht="15.75" customHeight="1" x14ac:dyDescent="0.25">
      <c r="B60"/>
      <c r="C60"/>
      <c r="D60"/>
      <c r="E60"/>
      <c r="F60"/>
      <c r="G60"/>
      <c r="H60"/>
      <c r="I60"/>
      <c r="J60"/>
      <c r="K60"/>
      <c r="L60" s="27"/>
      <c r="M60"/>
      <c r="N60"/>
      <c r="O60"/>
      <c r="P60"/>
      <c r="Q60"/>
      <c r="R60"/>
      <c r="S60"/>
    </row>
    <row r="61" spans="2:19" s="26" customFormat="1" ht="15.75" customHeight="1" x14ac:dyDescent="0.25">
      <c r="B61"/>
      <c r="C61"/>
      <c r="D61"/>
      <c r="E61"/>
      <c r="F61"/>
      <c r="G61"/>
      <c r="H61"/>
      <c r="I61"/>
      <c r="J61"/>
      <c r="K61"/>
      <c r="L61" s="27"/>
      <c r="M61"/>
      <c r="N61"/>
      <c r="O61"/>
      <c r="P61"/>
      <c r="Q61"/>
      <c r="R61"/>
      <c r="S61"/>
    </row>
    <row r="62" spans="2:19" s="26" customFormat="1" ht="12.75" customHeight="1" x14ac:dyDescent="0.25">
      <c r="B62"/>
      <c r="C62"/>
      <c r="D62"/>
      <c r="E62"/>
      <c r="F62"/>
      <c r="G62"/>
      <c r="H62"/>
      <c r="I62"/>
      <c r="J62"/>
      <c r="K62"/>
      <c r="L62" s="27"/>
      <c r="M62"/>
      <c r="N62"/>
      <c r="O62"/>
      <c r="P62"/>
      <c r="Q62"/>
      <c r="R62"/>
      <c r="S62"/>
    </row>
    <row r="63" spans="2:19" s="26" customFormat="1" ht="13.5" customHeight="1" x14ac:dyDescent="0.25">
      <c r="B63"/>
      <c r="C63"/>
      <c r="D63"/>
      <c r="E63"/>
      <c r="F63"/>
      <c r="G63"/>
      <c r="H63"/>
      <c r="I63"/>
      <c r="J63"/>
      <c r="K63"/>
      <c r="L63" s="27"/>
      <c r="M63"/>
      <c r="N63"/>
      <c r="O63"/>
      <c r="P63"/>
      <c r="Q63"/>
      <c r="R63"/>
      <c r="S63"/>
    </row>
    <row r="64" spans="2:19" s="26" customFormat="1" ht="12.75" customHeight="1" x14ac:dyDescent="0.25">
      <c r="B64"/>
      <c r="C64"/>
      <c r="D64"/>
      <c r="E64"/>
      <c r="F64"/>
      <c r="G64"/>
      <c r="H64"/>
      <c r="I64"/>
      <c r="J64"/>
      <c r="K64"/>
      <c r="L64" s="27"/>
      <c r="M64"/>
      <c r="N64"/>
      <c r="O64"/>
      <c r="P64"/>
      <c r="Q64"/>
      <c r="R64"/>
      <c r="S64"/>
    </row>
    <row r="65" spans="2:19" s="26" customFormat="1" ht="16.5" customHeight="1" x14ac:dyDescent="0.25">
      <c r="B65"/>
      <c r="C65"/>
      <c r="D65"/>
      <c r="E65"/>
      <c r="F65"/>
      <c r="G65"/>
      <c r="H65"/>
      <c r="I65"/>
      <c r="J65"/>
      <c r="K65"/>
      <c r="L65" s="27"/>
      <c r="M65"/>
      <c r="N65"/>
      <c r="O65"/>
      <c r="P65"/>
      <c r="Q65"/>
      <c r="R65"/>
      <c r="S65"/>
    </row>
    <row r="66" spans="2:19" ht="24.75" customHeight="1" x14ac:dyDescent="0.25"/>
    <row r="67" spans="2:19" ht="12" customHeight="1" x14ac:dyDescent="0.25"/>
    <row r="68" spans="2:19" ht="27.75" customHeight="1" x14ac:dyDescent="0.25"/>
  </sheetData>
  <mergeCells count="21">
    <mergeCell ref="I2:S2"/>
    <mergeCell ref="M3:S3"/>
    <mergeCell ref="M4:S4"/>
    <mergeCell ref="I5:S5"/>
    <mergeCell ref="J6:J7"/>
    <mergeCell ref="L6:L7"/>
    <mergeCell ref="M6:M7"/>
    <mergeCell ref="N6:N7"/>
    <mergeCell ref="O6:O7"/>
    <mergeCell ref="K6:K7"/>
    <mergeCell ref="I52:S52"/>
    <mergeCell ref="S6:S7"/>
    <mergeCell ref="B6:B7"/>
    <mergeCell ref="I3:L3"/>
    <mergeCell ref="I48:J48"/>
    <mergeCell ref="I4:L4"/>
    <mergeCell ref="P6:P7"/>
    <mergeCell ref="Q6:Q7"/>
    <mergeCell ref="R6:R7"/>
    <mergeCell ref="I6:I7"/>
    <mergeCell ref="I50:S50"/>
  </mergeCells>
  <pageMargins left="0.11811023622047245" right="0.11811023622047245" top="0.15748031496062992" bottom="0.15748031496062992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6" sqref="B6"/>
    </sheetView>
  </sheetViews>
  <sheetFormatPr defaultRowHeight="15" x14ac:dyDescent="0.25"/>
  <cols>
    <col min="1" max="1" width="6.7109375" customWidth="1"/>
    <col min="2" max="2" width="34.140625" customWidth="1"/>
    <col min="3" max="3" width="26.85546875" customWidth="1"/>
    <col min="4" max="4" width="45.5703125" customWidth="1"/>
  </cols>
  <sheetData>
    <row r="1" spans="1:4" ht="30.75" customHeight="1" x14ac:dyDescent="0.25">
      <c r="A1" s="11" t="s">
        <v>12</v>
      </c>
      <c r="B1" s="12" t="s">
        <v>13</v>
      </c>
      <c r="C1" s="13" t="s">
        <v>14</v>
      </c>
      <c r="D1" s="13" t="s">
        <v>15</v>
      </c>
    </row>
    <row r="2" spans="1:4" ht="32.25" customHeight="1" x14ac:dyDescent="0.25">
      <c r="A2" s="11">
        <v>1</v>
      </c>
      <c r="B2" s="9" t="s">
        <v>7</v>
      </c>
      <c r="C2" s="10">
        <v>1500</v>
      </c>
      <c r="D2" s="8">
        <v>16.100000000000001</v>
      </c>
    </row>
    <row r="3" spans="1:4" ht="30.75" customHeight="1" x14ac:dyDescent="0.25">
      <c r="A3" s="11">
        <v>2</v>
      </c>
      <c r="B3" s="9" t="s">
        <v>8</v>
      </c>
      <c r="C3" s="10">
        <v>1400</v>
      </c>
      <c r="D3" s="8">
        <v>19</v>
      </c>
    </row>
    <row r="4" spans="1:4" ht="30.75" customHeight="1" x14ac:dyDescent="0.25">
      <c r="A4" s="11">
        <v>3</v>
      </c>
      <c r="B4" s="9" t="s">
        <v>9</v>
      </c>
      <c r="C4" s="10">
        <v>4100</v>
      </c>
      <c r="D4" s="8">
        <v>26.7</v>
      </c>
    </row>
    <row r="5" spans="1:4" ht="30.75" customHeight="1" x14ac:dyDescent="0.25">
      <c r="A5" s="11">
        <v>4</v>
      </c>
      <c r="B5" s="9" t="s">
        <v>10</v>
      </c>
      <c r="C5" s="10">
        <v>400</v>
      </c>
      <c r="D5" s="8">
        <v>12.3</v>
      </c>
    </row>
    <row r="6" spans="1:4" ht="30.75" customHeight="1" x14ac:dyDescent="0.25">
      <c r="A6" s="11">
        <v>5</v>
      </c>
      <c r="B6" s="9" t="s">
        <v>11</v>
      </c>
      <c r="C6" s="10">
        <v>250</v>
      </c>
      <c r="D6" s="7">
        <v>29.5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2026-07-27T07:00:49Z</dcterms:modified>
</cp:coreProperties>
</file>