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800" windowHeight="11685" tabRatio="304"/>
  </bookViews>
  <sheets>
    <sheet name="Исправленный" sheetId="5" r:id="rId1"/>
    <sheet name="Лист2" sheetId="4" state="hidden" r:id="rId2"/>
  </sheets>
  <definedNames>
    <definedName name="_xlnm.Print_Area" localSheetId="0">Исправленный!$A$2:$O$24</definedName>
  </definedNames>
  <calcPr calcId="145621"/>
</workbook>
</file>

<file path=xl/calcChain.xml><?xml version="1.0" encoding="utf-8"?>
<calcChain xmlns="http://schemas.openxmlformats.org/spreadsheetml/2006/main">
  <c r="O15" i="5" l="1"/>
  <c r="O16" i="5" l="1"/>
  <c r="L15" i="5" l="1"/>
  <c r="K15" i="5"/>
  <c r="J15" i="5"/>
  <c r="C12" i="5" l="1"/>
  <c r="M15" i="5"/>
  <c r="N15" i="5" s="1"/>
</calcChain>
</file>

<file path=xl/sharedStrings.xml><?xml version="1.0" encoding="utf-8"?>
<sst xmlns="http://schemas.openxmlformats.org/spreadsheetml/2006/main" count="45" uniqueCount="39">
  <si>
    <t>№ п/п</t>
  </si>
  <si>
    <t>Объем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</si>
  <si>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</si>
  <si>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</si>
  <si>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</si>
  <si>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</si>
  <si>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</si>
  <si>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</si>
  <si>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Ед.изм.</t>
  </si>
  <si>
    <t>Кол-во</t>
  </si>
  <si>
    <t xml:space="preserve">Источник №4                        </t>
  </si>
  <si>
    <r>
      <t xml:space="preserve">Источник №1                </t>
    </r>
    <r>
      <rPr>
        <b/>
        <sz val="8"/>
        <color theme="1"/>
        <rFont val="Times New Roman"/>
        <family val="1"/>
        <charset val="204"/>
      </rPr>
      <t/>
    </r>
  </si>
  <si>
    <t xml:space="preserve">Источник №3                      </t>
  </si>
  <si>
    <t xml:space="preserve">Источник №2               </t>
  </si>
  <si>
    <t>Рыночная стоимость (с НДС), руб.</t>
  </si>
  <si>
    <t xml:space="preserve"> </t>
  </si>
  <si>
    <t xml:space="preserve">3.3. Коэффициент вариации цены рассчитывается по формуле:                                      
</t>
  </si>
  <si>
    <r>
      <t xml:space="preserve">6. Результаты расчетов представлены в </t>
    </r>
    <r>
      <rPr>
        <b/>
        <sz val="11"/>
        <rFont val="Times New Roman"/>
        <family val="1"/>
        <charset val="204"/>
      </rPr>
      <t>Таблице № 1</t>
    </r>
    <r>
      <rPr>
        <sz val="11"/>
        <rFont val="Times New Roman"/>
        <family val="1"/>
        <charset val="204"/>
      </rPr>
      <t>:</t>
    </r>
  </si>
  <si>
    <t>3. Порядок определения начальной (максимальной) цены контракта определен в соответствии с п.3.20 и п.3.21 части 3 приказа Минэкономразвития  России от 2.10.2013 №567:</t>
  </si>
  <si>
    <t xml:space="preserve">3.2. Среднее квадратичное отклонение определяется по формуле:                                                                                  , где
     - цена, услуги, указанная в источнике с номером I;
 &lt;ц&gt;  - средняя арифметическая величина цены товара (работы,услуги);
     - количество значений, используемых в расчете.
</t>
  </si>
  <si>
    <t>1. В соответствии с ч.2-6  статьи 22 Федерального закона от 05.04.2013 № 44-ФЗ "О контрактной системе в сфере закупок товаров,  для обеспечения государственных и муниципальных нужд" и в соответствии с п.3.2 части 3 приказа Минэкономразвития  России от 2.10.2013 №567 "Об утверждении методических рекомендаций по применению методов определения начальной (максимальной) цены, цены контракта, заключаемого с единственным поставщиком (подрядчиком, исполнителем)" метод сопоставимых рыночных цен (анализа рынка) выбран как приоритетный для определения и обоснования начальной (максимальной) цены контракта.</t>
  </si>
  <si>
    <r>
      <t xml:space="preserve">3.1.Средняя  цена контракта методом сопоставимых рыночных цен (анализа рынка) определяется по формуле:                                                                        , где 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- цена единицы товара, работы, услуги, представленная в источнике с номером i</t>
    </r>
  </si>
  <si>
    <t>Цена за ед.изм. (с НДС), руб.</t>
  </si>
  <si>
    <t>-</t>
  </si>
  <si>
    <t>шт</t>
  </si>
  <si>
    <t>Начальная (максимальная) цена контракта</t>
  </si>
  <si>
    <t>Справка-обоснование с расчетом начальной (максимальной) цены контракта на оказание услуг по замене блоков средств криптографической защиты информации (СКЗИ)</t>
  </si>
  <si>
    <r>
      <rPr>
        <sz val="11"/>
        <color theme="1"/>
        <rFont val="Times New Roman"/>
        <family val="1"/>
        <charset val="204"/>
      </rPr>
      <t xml:space="preserve">2.Начальная (максимальная) цена контракта на оказание услуг по замене блоков средств криптографической защиты информации (СКЗИ),  </t>
    </r>
    <r>
      <rPr>
        <sz val="11"/>
        <rFont val="Times New Roman"/>
        <family val="1"/>
        <charset val="204"/>
      </rPr>
      <t>включает в себя стоимость услуг, расходов на перевозку, перегрузку, выгрузку, страхование, налоги, прочие сборы и другие обязательные платежи, уплачиваемые на территории Российской Федерации, а так же все расходы, связанные с поставкой, в том числе все затраты, издержки и иные расходы, связанные с исполнением Контракта.</t>
    </r>
  </si>
  <si>
    <r>
      <t>4</t>
    </r>
    <r>
      <rPr>
        <sz val="11"/>
        <color theme="1"/>
        <rFont val="Times New Roman"/>
        <family val="1"/>
        <charset val="204"/>
      </rPr>
      <t>. Основные (функциональные, технические, качественные, а также эксплуатационные) характеристики объекта закупки, финансовые и коммерческие условия закупки на оказание услуг по замене блоков средств криптографической защиты информации (СКЗИ),</t>
    </r>
    <r>
      <rPr>
        <sz val="11"/>
        <rFont val="Times New Roman"/>
        <family val="1"/>
        <charset val="204"/>
      </rPr>
      <t xml:space="preserve"> приведены в Техническом задании. 
</t>
    </r>
  </si>
  <si>
    <t>Предмет закупки: Оказание услуг по замене блоков средств криптографической защиты информации (СКЗИ)</t>
  </si>
  <si>
    <t>Оказание услуг по замене блоков средств криптографической защиты информации (СКЗИ)</t>
  </si>
  <si>
    <t>ИТОГО:</t>
  </si>
  <si>
    <t>Наименование Услуги</t>
  </si>
  <si>
    <r>
      <rPr>
        <sz val="11"/>
        <rFont val="Times New Roman"/>
        <family val="1"/>
        <charset val="204"/>
      </rPr>
      <t xml:space="preserve">5. Источники ценовой информаци:                                                                                                                                                                                                                                                                                                                                                                                                            5.1 Источник № 1: Коммерческое предложение Исх. № ТК260408-01 от 08.04.2026, Вх № Т52/4256-ДР от 16.04.2026                                                                                                                                                                                                                                                                                                                                                           5.2 Источник № 2: Коммерческое предложение Исх. № 07 от 08.04.2026, Вх № Т52/4257-ДР от 16.04.2026                                                                                                                                                                                                                                                                                                                                                                                                             5.3 Источник № 3: Коммерческое предложение Исх. № 29122025 от 16.04.2026, Вх № Т52/4258-ДР от 16.04.2026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</si>
  <si>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На основании этого начальная (максимальная) цена контракта на оказание услуг по замене блоков средств криптографической защиты информации (СКЗИ) составляет: 34 333 (тридцать четыре тысячи триста тридцать три) рубля 33 копейки.</t>
  </si>
  <si>
    <t>Начальник хозяйственного отдела</t>
  </si>
  <si>
    <t>___________________</t>
  </si>
  <si>
    <t>Новиков В.В.</t>
  </si>
  <si>
    <t>"_____"______________ 20_____г.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</si>
</sst>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_р_."/>
    <numFmt numFmtId="166" formatCode="_-* #,##0.00_р_._-;\-* #,##0.00_р_._-;_-* \-??_р_._-;_-@_-"/>
    <numFmt numFmtId="167" formatCode="0.00_ "/>
    <numFmt numFmtId="168" formatCode="#,##0.00\ _₽"/>
  </numFmts>
  <fonts count="26" x14ac:knownFonts="1">
    <font>
      <sz val="11"/>
      <color theme="1"/>
      <name val="Calibri"/>
      <charset val="204"/>
      <scheme val="minor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SimSun"/>
    </font>
    <font>
      <sz val="10"/>
      <name val="Arial Cyr"/>
      <charset val="204"/>
    </font>
    <font>
      <b/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4" fontId="6" fillId="0" borderId="0" applyFill="0" applyBorder="0" applyAlignment="0" applyProtection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166" fontId="6" fillId="0" borderId="0" applyBorder="0" applyAlignment="0" applyProtection="0"/>
    <xf numFmtId="0" fontId="5" fillId="0" borderId="0"/>
    <xf numFmtId="0" fontId="5" fillId="0" borderId="0"/>
    <xf numFmtId="0" fontId="11" fillId="0" borderId="0">
      <alignment vertical="center"/>
    </xf>
    <xf numFmtId="43" fontId="15" fillId="0" borderId="0" applyFont="0" applyFill="0" applyBorder="0" applyAlignment="0" applyProtection="0"/>
    <xf numFmtId="0" fontId="6" fillId="0" borderId="0" applyNumberFormat="0" applyFont="0" applyFill="0" applyBorder="0" applyAlignment="0" applyProtection="0">
      <alignment vertical="top"/>
    </xf>
    <xf numFmtId="0" fontId="5" fillId="0" borderId="0"/>
  </cellStyleXfs>
  <cellXfs count="74">
    <xf numFmtId="0" fontId="0" fillId="0" borderId="0" xfId="0"/>
    <xf numFmtId="0" fontId="2" fillId="0" borderId="0" xfId="0" applyFont="1" applyFill="1" applyAlignment="1" applyProtection="1">
      <alignment horizontal="center" vertical="center" wrapText="1"/>
      <protection locked="0"/>
    </xf>
    <xf numFmtId="0" fontId="10" fillId="0" borderId="0" xfId="17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4" fontId="2" fillId="0" borderId="0" xfId="0" applyNumberFormat="1" applyFont="1" applyFill="1" applyAlignment="1" applyProtection="1">
      <alignment horizontal="center" vertical="center" wrapText="1"/>
      <protection locked="0"/>
    </xf>
    <xf numFmtId="0" fontId="17" fillId="0" borderId="0" xfId="17" applyFont="1" applyFill="1" applyBorder="1" applyAlignment="1">
      <alignment horizontal="left" vertical="top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17" applyFont="1" applyFill="1" applyBorder="1" applyAlignment="1">
      <alignment horizontal="center" vertical="top"/>
    </xf>
    <xf numFmtId="0" fontId="2" fillId="0" borderId="0" xfId="0" applyFont="1" applyFill="1" applyAlignment="1" applyProtection="1">
      <alignment horizontal="center" vertical="top" wrapText="1"/>
      <protection locked="0"/>
    </xf>
    <xf numFmtId="165" fontId="2" fillId="0" borderId="0" xfId="0" applyNumberFormat="1" applyFont="1" applyFill="1" applyAlignment="1" applyProtection="1">
      <alignment horizontal="center" vertical="top" wrapText="1"/>
      <protection locked="0"/>
    </xf>
    <xf numFmtId="168" fontId="2" fillId="0" borderId="0" xfId="0" applyNumberFormat="1" applyFont="1" applyFill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165" fontId="2" fillId="0" borderId="0" xfId="0" applyNumberFormat="1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Border="1" applyAlignment="1">
      <alignment vertical="top"/>
    </xf>
    <xf numFmtId="0" fontId="18" fillId="0" borderId="0" xfId="17" applyFont="1" applyFill="1" applyBorder="1" applyAlignment="1">
      <alignment horizontal="center" vertical="top"/>
    </xf>
    <xf numFmtId="168" fontId="4" fillId="0" borderId="0" xfId="17" applyNumberFormat="1" applyFont="1" applyFill="1" applyBorder="1" applyAlignment="1">
      <alignment horizontal="center" vertical="top" wrapText="1"/>
    </xf>
    <xf numFmtId="165" fontId="18" fillId="0" borderId="0" xfId="17" applyNumberFormat="1" applyFont="1" applyFill="1" applyBorder="1" applyAlignment="1">
      <alignment horizontal="center" vertical="top" wrapText="1"/>
    </xf>
    <xf numFmtId="167" fontId="16" fillId="0" borderId="0" xfId="0" applyNumberFormat="1" applyFont="1" applyFill="1" applyBorder="1" applyAlignment="1">
      <alignment vertical="top"/>
    </xf>
    <xf numFmtId="2" fontId="2" fillId="0" borderId="0" xfId="0" applyNumberFormat="1" applyFont="1" applyFill="1" applyBorder="1" applyAlignment="1">
      <alignment horizontal="center" vertical="top"/>
    </xf>
    <xf numFmtId="168" fontId="2" fillId="0" borderId="0" xfId="0" applyNumberFormat="1" applyFont="1" applyFill="1" applyBorder="1" applyAlignment="1" applyProtection="1">
      <alignment horizontal="center" vertical="top" wrapText="1"/>
      <protection locked="0"/>
    </xf>
    <xf numFmtId="0" fontId="14" fillId="0" borderId="0" xfId="0" applyFont="1" applyBorder="1" applyAlignment="1" applyProtection="1">
      <alignment vertical="top"/>
      <protection locked="0"/>
    </xf>
    <xf numFmtId="0" fontId="19" fillId="0" borderId="1" xfId="0" applyFont="1" applyFill="1" applyBorder="1" applyAlignment="1">
      <alignment horizontal="center" vertical="center" wrapText="1"/>
    </xf>
    <xf numFmtId="4" fontId="19" fillId="5" borderId="1" xfId="0" applyNumberFormat="1" applyFont="1" applyFill="1" applyBorder="1" applyAlignment="1">
      <alignment horizontal="center" vertical="center" wrapText="1"/>
    </xf>
    <xf numFmtId="165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68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4" fontId="19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1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 applyProtection="1">
      <alignment horizontal="center" vertical="top" wrapText="1"/>
      <protection locked="0"/>
    </xf>
    <xf numFmtId="0" fontId="23" fillId="6" borderId="3" xfId="0" applyFont="1" applyFill="1" applyBorder="1" applyAlignment="1">
      <alignment horizontal="center" vertical="top"/>
    </xf>
    <xf numFmtId="165" fontId="23" fillId="6" borderId="3" xfId="0" applyNumberFormat="1" applyFont="1" applyFill="1" applyBorder="1" applyAlignment="1">
      <alignment horizontal="center" vertical="top"/>
    </xf>
    <xf numFmtId="43" fontId="23" fillId="6" borderId="3" xfId="18" applyFont="1" applyFill="1" applyBorder="1" applyAlignment="1">
      <alignment horizontal="center" vertical="top"/>
    </xf>
    <xf numFmtId="43" fontId="23" fillId="6" borderId="3" xfId="18" applyFont="1" applyFill="1" applyBorder="1" applyAlignment="1">
      <alignment vertical="top"/>
    </xf>
    <xf numFmtId="165" fontId="19" fillId="0" borderId="3" xfId="0" applyNumberFormat="1" applyFont="1" applyFill="1" applyBorder="1" applyAlignment="1" applyProtection="1">
      <alignment horizontal="center" vertical="top" wrapText="1"/>
      <protection locked="0"/>
    </xf>
    <xf numFmtId="165" fontId="19" fillId="0" borderId="1" xfId="0" applyNumberFormat="1" applyFont="1" applyFill="1" applyBorder="1" applyAlignment="1" applyProtection="1">
      <alignment horizontal="center" vertical="top" wrapText="1"/>
      <protection locked="0"/>
    </xf>
    <xf numFmtId="0" fontId="23" fillId="0" borderId="1" xfId="0" applyFont="1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 applyProtection="1">
      <alignment horizontal="left" vertical="top" wrapText="1"/>
      <protection locked="0"/>
    </xf>
    <xf numFmtId="0" fontId="20" fillId="7" borderId="0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Fill="1" applyBorder="1" applyAlignment="1" applyProtection="1">
      <alignment horizontal="left" wrapText="1"/>
      <protection locked="0"/>
    </xf>
    <xf numFmtId="2" fontId="25" fillId="0" borderId="0" xfId="0" applyNumberFormat="1" applyFont="1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7" fillId="0" borderId="0" xfId="0" applyFont="1" applyFill="1" applyBorder="1" applyAlignment="1" applyProtection="1">
      <alignment horizontal="left" wrapText="1"/>
      <protection locked="0"/>
    </xf>
    <xf numFmtId="0" fontId="24" fillId="0" borderId="0" xfId="0" applyFont="1" applyAlignment="1">
      <alignment horizontal="left" wrapText="1"/>
    </xf>
    <xf numFmtId="165" fontId="3" fillId="0" borderId="0" xfId="0" applyNumberFormat="1" applyFont="1" applyFill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</xf>
    <xf numFmtId="0" fontId="12" fillId="7" borderId="0" xfId="0" applyFont="1" applyFill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165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>
      <alignment horizontal="left" vertical="top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5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5" xfId="0" applyNumberFormat="1" applyFont="1" applyFill="1" applyBorder="1" applyAlignment="1" applyProtection="1">
      <alignment horizontal="center" vertical="center" wrapText="1"/>
      <protection locked="0"/>
    </xf>
  </cellXfs>
  <cellStyles count="21">
    <cellStyle name="Excel Built-in Explanatory Text" xfId="20"/>
    <cellStyle name="Excel Built-in Normal" xfId="11"/>
    <cellStyle name="Excel Built-in Normal 1" xfId="12"/>
    <cellStyle name="Excel Built-in Normal_ЗФО" xfId="10"/>
    <cellStyle name="Normal" xfId="17"/>
    <cellStyle name="TableStyleLight1" xfId="14"/>
    <cellStyle name="Обычный" xfId="0" builtinId="0"/>
    <cellStyle name="Обычный 2" xfId="16"/>
    <cellStyle name="Обычный 2 103" xfId="19"/>
    <cellStyle name="Обычный 2 2" xfId="9"/>
    <cellStyle name="Обычный 2 3" xfId="15"/>
    <cellStyle name="Обычный 2_ЗФО" xfId="8"/>
    <cellStyle name="Обычный 3" xfId="7"/>
    <cellStyle name="Обычный 4" xfId="6"/>
    <cellStyle name="Обычный 5" xfId="5"/>
    <cellStyle name="Обычный 6" xfId="13"/>
    <cellStyle name="Обычный 7" xfId="4"/>
    <cellStyle name="Обычный 8" xfId="3"/>
    <cellStyle name="Обычный 9" xfId="2"/>
    <cellStyle name="Финансовый" xfId="18" builtinId="3"/>
    <cellStyle name="Финансовый 2" xfId="1"/>
  </cellStyles>
  <dxfs count="3">
    <dxf>
      <font>
        <b val="0"/>
        <i val="0"/>
        <color rgb="FF9C0006"/>
      </font>
      <fill>
        <patternFill patternType="solid">
          <bgColor rgb="FFFFC7CE"/>
        </patternFill>
      </fill>
    </dxf>
    <dxf>
      <font>
        <b val="0"/>
        <i val="0"/>
        <color rgb="FF006100"/>
      </font>
      <fill>
        <patternFill patternType="solid">
          <bgColor rgb="FFC6EFCE"/>
        </patternFill>
      </fill>
    </dxf>
    <dxf>
      <font>
        <b val="0"/>
        <i val="0"/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191403</xdr:colOff>
      <xdr:row>5</xdr:row>
      <xdr:rowOff>162980</xdr:rowOff>
    </xdr:from>
    <xdr:to>
      <xdr:col>8</xdr:col>
      <xdr:colOff>88771</xdr:colOff>
      <xdr:row>5</xdr:row>
      <xdr:rowOff>601130</xdr:rowOff>
    </xdr:to>
    <xdr:pic>
      <xdr:nvPicPr>
        <xdr:cNvPr id="2" name="Рисунок 1" descr="base_1_153376_3277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4028" y="3226855"/>
          <a:ext cx="178649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</xdr:row>
      <xdr:rowOff>715538</xdr:rowOff>
    </xdr:from>
    <xdr:to>
      <xdr:col>0</xdr:col>
      <xdr:colOff>180975</xdr:colOff>
      <xdr:row>5</xdr:row>
      <xdr:rowOff>965388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5538"/>
          <a:ext cx="180975" cy="24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206375</xdr:colOff>
      <xdr:row>6</xdr:row>
      <xdr:rowOff>8405</xdr:rowOff>
    </xdr:from>
    <xdr:to>
      <xdr:col>5</xdr:col>
      <xdr:colOff>523875</xdr:colOff>
      <xdr:row>6</xdr:row>
      <xdr:rowOff>503705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6625" y="4024780"/>
          <a:ext cx="1857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56030</xdr:colOff>
      <xdr:row>6</xdr:row>
      <xdr:rowOff>190500</xdr:rowOff>
    </xdr:from>
    <xdr:to>
      <xdr:col>0</xdr:col>
      <xdr:colOff>208430</xdr:colOff>
      <xdr:row>6</xdr:row>
      <xdr:rowOff>419100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0" y="49530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67236</xdr:colOff>
      <xdr:row>6</xdr:row>
      <xdr:rowOff>593912</xdr:rowOff>
    </xdr:from>
    <xdr:to>
      <xdr:col>0</xdr:col>
      <xdr:colOff>162486</xdr:colOff>
      <xdr:row>6</xdr:row>
      <xdr:rowOff>774887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6" y="5356412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565898</xdr:colOff>
      <xdr:row>7</xdr:row>
      <xdr:rowOff>63499</xdr:rowOff>
    </xdr:from>
    <xdr:to>
      <xdr:col>4</xdr:col>
      <xdr:colOff>756718</xdr:colOff>
      <xdr:row>7</xdr:row>
      <xdr:rowOff>381000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2898" y="4857749"/>
          <a:ext cx="1397320" cy="31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Z70"/>
  <sheetViews>
    <sheetView tabSelected="1" topLeftCell="A10" zoomScale="80" zoomScaleNormal="80" zoomScaleSheetLayoutView="90" workbookViewId="0">
      <selection activeCell="C27" sqref="C27"/>
    </sheetView>
  </sheetViews>
  <sheetFormatPr defaultColWidth="9.140625" defaultRowHeight="15" x14ac:dyDescent="0.25"/>
  <cols>
    <col min="1" max="1" width="6.42578125" style="10" customWidth="1"/>
    <col min="2" max="2" width="46.85546875" style="10" customWidth="1"/>
    <col min="3" max="4" width="9.140625" style="10"/>
    <col min="5" max="5" width="14" style="11" customWidth="1"/>
    <col min="6" max="6" width="14.140625" style="11" customWidth="1"/>
    <col min="7" max="7" width="14.140625" style="12" customWidth="1"/>
    <col min="8" max="9" width="14.28515625" style="11" customWidth="1"/>
    <col min="10" max="10" width="14" style="11" customWidth="1"/>
    <col min="11" max="11" width="9.42578125" style="10" customWidth="1"/>
    <col min="12" max="12" width="13.140625" style="10" customWidth="1"/>
    <col min="13" max="13" width="12.85546875" style="10" customWidth="1"/>
    <col min="14" max="14" width="21.140625" style="10" customWidth="1"/>
    <col min="15" max="15" width="22.85546875" style="11" customWidth="1"/>
    <col min="16" max="16" width="23.140625" style="1" customWidth="1"/>
    <col min="17" max="17" width="13.140625" style="1" customWidth="1"/>
    <col min="18" max="16384" width="9.140625" style="1"/>
  </cols>
  <sheetData>
    <row r="1" spans="1:1014" s="7" customFormat="1" x14ac:dyDescent="0.25">
      <c r="A1" s="10"/>
      <c r="B1" s="10"/>
      <c r="C1" s="10"/>
      <c r="D1" s="10"/>
      <c r="E1" s="11"/>
      <c r="F1" s="11"/>
      <c r="G1" s="12"/>
      <c r="H1" s="11"/>
      <c r="I1" s="11"/>
      <c r="J1" s="11"/>
      <c r="K1" s="10"/>
      <c r="L1" s="10"/>
    </row>
    <row r="2" spans="1:1014" ht="24" customHeight="1" x14ac:dyDescent="0.25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014" s="3" customFormat="1" ht="54" customHeight="1" x14ac:dyDescent="0.25">
      <c r="A3" s="58" t="s">
        <v>20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ALZ3" s="2"/>
    </row>
    <row r="4" spans="1:1014" s="3" customFormat="1" ht="36.75" customHeight="1" x14ac:dyDescent="0.25">
      <c r="A4" s="58" t="s">
        <v>27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ALZ4" s="2"/>
    </row>
    <row r="5" spans="1:1014" s="3" customFormat="1" x14ac:dyDescent="0.25">
      <c r="A5" s="58" t="s">
        <v>18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ALZ5" s="2"/>
    </row>
    <row r="6" spans="1:1014" s="3" customFormat="1" ht="83.25" customHeight="1" x14ac:dyDescent="0.25">
      <c r="A6" s="59" t="s">
        <v>21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ALZ6" s="2"/>
    </row>
    <row r="7" spans="1:1014" s="3" customFormat="1" ht="60.75" customHeight="1" x14ac:dyDescent="0.25">
      <c r="A7" s="59" t="s">
        <v>19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ALZ7" s="2"/>
    </row>
    <row r="8" spans="1:1014" s="3" customFormat="1" ht="34.5" customHeight="1" x14ac:dyDescent="0.25">
      <c r="A8" s="59" t="s">
        <v>16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ALZ8" s="2"/>
    </row>
    <row r="9" spans="1:1014" s="3" customFormat="1" ht="36" customHeight="1" x14ac:dyDescent="0.25">
      <c r="A9" s="58" t="s">
        <v>28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ALZ9" s="2"/>
    </row>
    <row r="10" spans="1:1014" s="3" customFormat="1" ht="64.5" customHeight="1" x14ac:dyDescent="0.25">
      <c r="A10" s="60" t="s">
        <v>33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ALZ10" s="2"/>
    </row>
    <row r="11" spans="1:1014" s="3" customFormat="1" ht="21" customHeight="1" thickBot="1" x14ac:dyDescent="0.3">
      <c r="A11" s="58" t="s">
        <v>17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ALZ11" s="2"/>
    </row>
    <row r="12" spans="1:1014" ht="36.6" customHeight="1" thickBot="1" x14ac:dyDescent="0.3">
      <c r="A12" s="71" t="s">
        <v>25</v>
      </c>
      <c r="B12" s="71"/>
      <c r="C12" s="72">
        <f>O16</f>
        <v>34333.333333333336</v>
      </c>
      <c r="D12" s="73"/>
      <c r="E12" s="51" t="s">
        <v>29</v>
      </c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014" ht="32.25" customHeight="1" thickBot="1" x14ac:dyDescent="0.3">
      <c r="A13" s="65" t="s">
        <v>0</v>
      </c>
      <c r="B13" s="67" t="s">
        <v>32</v>
      </c>
      <c r="C13" s="67" t="s">
        <v>1</v>
      </c>
      <c r="D13" s="67"/>
      <c r="E13" s="25" t="s">
        <v>11</v>
      </c>
      <c r="F13" s="25" t="s">
        <v>13</v>
      </c>
      <c r="G13" s="26" t="s">
        <v>12</v>
      </c>
      <c r="H13" s="25" t="s">
        <v>10</v>
      </c>
      <c r="I13" s="25" t="s">
        <v>2</v>
      </c>
      <c r="J13" s="68" t="s">
        <v>3</v>
      </c>
      <c r="K13" s="49" t="s">
        <v>4</v>
      </c>
      <c r="L13" s="49" t="s">
        <v>5</v>
      </c>
      <c r="M13" s="49" t="s">
        <v>6</v>
      </c>
      <c r="N13" s="49" t="s">
        <v>7</v>
      </c>
      <c r="O13" s="62" t="s">
        <v>14</v>
      </c>
    </row>
    <row r="14" spans="1:1014" ht="54.75" customHeight="1" x14ac:dyDescent="0.25">
      <c r="A14" s="66"/>
      <c r="B14" s="50"/>
      <c r="C14" s="27" t="s">
        <v>8</v>
      </c>
      <c r="D14" s="27" t="s">
        <v>9</v>
      </c>
      <c r="E14" s="28" t="s">
        <v>22</v>
      </c>
      <c r="F14" s="28" t="s">
        <v>22</v>
      </c>
      <c r="G14" s="28" t="s">
        <v>22</v>
      </c>
      <c r="H14" s="28" t="s">
        <v>22</v>
      </c>
      <c r="I14" s="28" t="s">
        <v>22</v>
      </c>
      <c r="J14" s="69"/>
      <c r="K14" s="50"/>
      <c r="L14" s="50"/>
      <c r="M14" s="50"/>
      <c r="N14" s="50"/>
      <c r="O14" s="63"/>
    </row>
    <row r="15" spans="1:1014" s="7" customFormat="1" ht="80.25" customHeight="1" x14ac:dyDescent="0.25">
      <c r="A15" s="32">
        <v>1</v>
      </c>
      <c r="B15" s="42" t="s">
        <v>30</v>
      </c>
      <c r="C15" s="23" t="s">
        <v>24</v>
      </c>
      <c r="D15" s="34">
        <v>1</v>
      </c>
      <c r="E15" s="29">
        <v>32000</v>
      </c>
      <c r="F15" s="30">
        <v>35000</v>
      </c>
      <c r="G15" s="24">
        <v>36000</v>
      </c>
      <c r="H15" s="31" t="s">
        <v>23</v>
      </c>
      <c r="I15" s="31" t="s">
        <v>23</v>
      </c>
      <c r="J15" s="31">
        <f t="shared" ref="J15" si="0">AVERAGE(E15:I15)</f>
        <v>34333.333333333336</v>
      </c>
      <c r="K15" s="32">
        <f t="shared" ref="K15" si="1">COUNT(E15:I15)</f>
        <v>3</v>
      </c>
      <c r="L15" s="32">
        <f t="shared" ref="L15" si="2">STDEV(E15,F15,G15,H15,I15)</f>
        <v>2081.6659994661327</v>
      </c>
      <c r="M15" s="32">
        <f t="shared" ref="M15" si="3">L15/J15*100</f>
        <v>6.0631048528139786</v>
      </c>
      <c r="N15" s="32" t="str">
        <f t="shared" ref="N15" si="4">IF(M15&lt;33,"ОДНОРОДНЫЕ","НЕОДНОРОДНЫЕ")</f>
        <v>ОДНОРОДНЫЕ</v>
      </c>
      <c r="O15" s="33">
        <f>D15*J15</f>
        <v>34333.333333333336</v>
      </c>
      <c r="P15" s="8"/>
      <c r="Q15" s="4"/>
    </row>
    <row r="16" spans="1:1014" ht="15.75" customHeight="1" x14ac:dyDescent="0.25">
      <c r="A16" s="35"/>
      <c r="B16" s="36" t="s">
        <v>31</v>
      </c>
      <c r="C16" s="36"/>
      <c r="D16" s="36"/>
      <c r="E16" s="37"/>
      <c r="F16" s="37"/>
      <c r="G16" s="35"/>
      <c r="H16" s="38"/>
      <c r="I16" s="38"/>
      <c r="J16" s="38"/>
      <c r="K16" s="39"/>
      <c r="L16" s="35"/>
      <c r="M16" s="35"/>
      <c r="N16" s="40"/>
      <c r="O16" s="41">
        <f>SUM(O15:O15)</f>
        <v>34333.333333333336</v>
      </c>
      <c r="P16" s="6"/>
      <c r="Q16" s="4"/>
    </row>
    <row r="17" spans="1:17" s="7" customFormat="1" ht="27.75" customHeight="1" x14ac:dyDescent="0.25">
      <c r="A17" s="70" t="s">
        <v>34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7" s="7" customFormat="1" ht="27.75" customHeight="1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</row>
    <row r="19" spans="1:17" s="6" customFormat="1" ht="42" customHeight="1" x14ac:dyDescent="0.35">
      <c r="A19" s="45"/>
      <c r="B19" s="46" t="s">
        <v>35</v>
      </c>
      <c r="C19" s="53" t="s">
        <v>36</v>
      </c>
      <c r="D19" s="54"/>
      <c r="E19" s="54"/>
      <c r="F19" s="55" t="s">
        <v>37</v>
      </c>
      <c r="G19" s="56"/>
      <c r="H19" s="56"/>
      <c r="I19" s="45"/>
      <c r="J19" s="45"/>
      <c r="K19" s="45"/>
      <c r="L19" s="45"/>
      <c r="M19" s="45"/>
      <c r="N19" s="45"/>
      <c r="O19" s="45"/>
      <c r="P19" s="8"/>
      <c r="Q19" s="8"/>
    </row>
    <row r="20" spans="1:17" s="6" customFormat="1" ht="48" customHeight="1" x14ac:dyDescent="0.35">
      <c r="A20" s="43"/>
      <c r="B20" s="47" t="s">
        <v>38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8"/>
      <c r="Q20" s="8"/>
    </row>
    <row r="21" spans="1:17" s="6" customFormat="1" ht="39" customHeight="1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7" s="6" customFormat="1" ht="18.75" hidden="1" customHeight="1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7" s="6" customFormat="1" ht="23.25" hidden="1" customHeight="1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4" spans="1:17" s="6" customFormat="1" ht="19.5" x14ac:dyDescent="0.25">
      <c r="A24" s="15"/>
      <c r="B24" s="5"/>
      <c r="C24" s="9"/>
      <c r="D24" s="9"/>
      <c r="E24" s="9" t="s">
        <v>15</v>
      </c>
      <c r="F24" s="16"/>
      <c r="G24" s="17"/>
      <c r="H24" s="18"/>
      <c r="I24" s="15"/>
      <c r="J24" s="19"/>
      <c r="K24" s="15"/>
      <c r="L24" s="13"/>
      <c r="M24" s="13"/>
      <c r="N24" s="13"/>
      <c r="O24" s="14"/>
    </row>
    <row r="25" spans="1:17" x14ac:dyDescent="0.25">
      <c r="D25" s="13"/>
      <c r="E25" s="20"/>
      <c r="F25" s="20"/>
      <c r="G25" s="20"/>
      <c r="H25" s="14"/>
      <c r="I25" s="14"/>
      <c r="J25" s="14"/>
      <c r="K25" s="13"/>
    </row>
    <row r="26" spans="1:17" x14ac:dyDescent="0.25">
      <c r="D26" s="13"/>
      <c r="E26" s="14"/>
      <c r="F26" s="14"/>
      <c r="G26" s="21"/>
      <c r="H26" s="14"/>
      <c r="I26" s="14"/>
      <c r="J26" s="14"/>
      <c r="K26" s="13"/>
    </row>
    <row r="27" spans="1:17" x14ac:dyDescent="0.25">
      <c r="D27" s="13"/>
      <c r="E27" s="14"/>
      <c r="F27" s="14"/>
      <c r="G27" s="21"/>
      <c r="H27" s="14"/>
      <c r="I27" s="14"/>
      <c r="J27" s="14"/>
      <c r="K27" s="13"/>
    </row>
    <row r="34" spans="7:7" x14ac:dyDescent="0.25">
      <c r="G34" s="12" t="s">
        <v>15</v>
      </c>
    </row>
    <row r="69" spans="2:4" ht="15.75" x14ac:dyDescent="0.25">
      <c r="B69" s="22"/>
      <c r="C69" s="22"/>
      <c r="D69" s="22"/>
    </row>
    <row r="70" spans="2:4" ht="15.75" x14ac:dyDescent="0.25">
      <c r="B70" s="61"/>
      <c r="C70" s="61"/>
      <c r="D70" s="61"/>
    </row>
  </sheetData>
  <sheetProtection formatCells="0" formatColumns="0" formatRows="0" insertRows="0" deleteRows="0"/>
  <mergeCells count="27">
    <mergeCell ref="B70:D70"/>
    <mergeCell ref="K13:K14"/>
    <mergeCell ref="L13:L14"/>
    <mergeCell ref="M13:M14"/>
    <mergeCell ref="O13:O14"/>
    <mergeCell ref="A22:O23"/>
    <mergeCell ref="A13:A14"/>
    <mergeCell ref="B13:B14"/>
    <mergeCell ref="C13:D13"/>
    <mergeCell ref="J13:J14"/>
    <mergeCell ref="A17:O17"/>
    <mergeCell ref="N13:N14"/>
    <mergeCell ref="E12:O12"/>
    <mergeCell ref="C19:E19"/>
    <mergeCell ref="F19:H19"/>
    <mergeCell ref="A2:O2"/>
    <mergeCell ref="A5:O5"/>
    <mergeCell ref="A6:O6"/>
    <mergeCell ref="A7:O7"/>
    <mergeCell ref="A8:O8"/>
    <mergeCell ref="A3:O3"/>
    <mergeCell ref="A4:O4"/>
    <mergeCell ref="A9:O9"/>
    <mergeCell ref="A10:O10"/>
    <mergeCell ref="A11:O11"/>
    <mergeCell ref="A12:B12"/>
    <mergeCell ref="C12:D12"/>
  </mergeCells>
  <conditionalFormatting sqref="N15">
    <cfRule type="expression" dxfId="2" priority="19" stopIfTrue="1">
      <formula>NOT(ISERROR(SEARCH("НЕОДНОРОДНЫЕ",N15)))</formula>
    </cfRule>
    <cfRule type="expression" dxfId="1" priority="20" stopIfTrue="1">
      <formula>NOT(ISERROR(SEARCH("ОДНОРОДНЫЕ",N15)))</formula>
    </cfRule>
    <cfRule type="expression" dxfId="0" priority="21" stopIfTrue="1">
      <formula>NOT(ISERROR(SEARCH("НЕОДНОРОДНЫЕ",N15)))</formula>
    </cfRule>
  </conditionalFormatting>
  <pageMargins left="0" right="0" top="0" bottom="0" header="0" footer="0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Исправленный</vt:lpstr>
      <vt:lpstr>Лист2</vt:lpstr>
      <vt:lpstr>Исправленный!Область_печати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Тяпкина Алина Александровна</cp:lastModifiedBy>
  <cp:lastPrinted>2026-06-10T13:12:46Z</cp:lastPrinted>
  <dcterms:created xsi:type="dcterms:W3CDTF">2006-09-28T08:33:00Z</dcterms:created>
  <dcterms:modified xsi:type="dcterms:W3CDTF">2026-07-22T08:21:00Z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