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c_server\Обмен\Ильгина\Березка\08. Август 2026г\Мебель\"/>
    </mc:Choice>
  </mc:AlternateContent>
  <xr:revisionPtr revIDLastSave="0" documentId="13_ncr:1_{E2D72C2F-D3D7-449B-8743-92AEF717FE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7" r:id="rId1"/>
  </sheets>
  <definedNames>
    <definedName name="_xlnm._FilterDatabase" localSheetId="0" hidden="1">'Расчет НМЦК'!#REF!</definedName>
    <definedName name="_xlnm.Print_Titles" localSheetId="0">'Расчет НМЦК'!$7:$8</definedName>
    <definedName name="_xlnm.Print_Area" localSheetId="0">'Расчет НМЦК'!$A$1:$Q$26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7" i="7" l="1"/>
  <c r="M9" i="7"/>
  <c r="M10" i="7"/>
  <c r="P10" i="7" s="1"/>
  <c r="M11" i="7"/>
  <c r="P11" i="7" s="1"/>
  <c r="P12" i="7"/>
  <c r="M14" i="7"/>
  <c r="P14" i="7" s="1"/>
  <c r="M15" i="7"/>
  <c r="P15" i="7" s="1"/>
  <c r="P13" i="7"/>
  <c r="M16" i="7"/>
  <c r="P16" i="7" s="1"/>
  <c r="P9" i="7"/>
  <c r="N17" i="7"/>
  <c r="O17" i="7" s="1"/>
  <c r="N10" i="7"/>
  <c r="O10" i="7" s="1"/>
  <c r="N11" i="7"/>
  <c r="O11" i="7" s="1"/>
  <c r="N12" i="7"/>
  <c r="O12" i="7" s="1"/>
  <c r="N13" i="7"/>
  <c r="O13" i="7" s="1"/>
  <c r="N14" i="7"/>
  <c r="O14" i="7" s="1"/>
  <c r="N15" i="7"/>
  <c r="O15" i="7" s="1"/>
  <c r="N16" i="7"/>
  <c r="O16" i="7" s="1"/>
  <c r="N9" i="7"/>
  <c r="O9" i="7" s="1"/>
  <c r="P18" i="7" l="1"/>
</calcChain>
</file>

<file path=xl/sharedStrings.xml><?xml version="1.0" encoding="utf-8"?>
<sst xmlns="http://schemas.openxmlformats.org/spreadsheetml/2006/main" count="45" uniqueCount="37">
  <si>
    <t>Расчет начальной (максимальной) цены контракта:</t>
  </si>
  <si>
    <t>№ п/п</t>
  </si>
  <si>
    <t>Наименование товара</t>
  </si>
  <si>
    <t>Единица измерения (по ОКЕИ)</t>
  </si>
  <si>
    <t>Источник 3</t>
  </si>
  <si>
    <t>Код по ОКПД</t>
  </si>
  <si>
    <t>Источник 2</t>
  </si>
  <si>
    <t>Источник 4</t>
  </si>
  <si>
    <t>Источник 5</t>
  </si>
  <si>
    <t>Количество (объем) закупаемого товара (V)</t>
  </si>
  <si>
    <t>Источник 1</t>
  </si>
  <si>
    <t>Цена за единицу товара, работ и услуг</t>
  </si>
  <si>
    <t xml:space="preserve">Источник 2: ценовое предложение </t>
  </si>
  <si>
    <t xml:space="preserve">Источник 3: ценовое предложение </t>
  </si>
  <si>
    <t xml:space="preserve">Ср. ар. цена за ед. изм., руб.
</t>
  </si>
  <si>
    <t xml:space="preserve">Ср. кв. откл.  </t>
  </si>
  <si>
    <t>Коэфф. вариации</t>
  </si>
  <si>
    <t>Н(М)ЦК, руб.</t>
  </si>
  <si>
    <t>Итого</t>
  </si>
  <si>
    <t>Источник 1: ценовое предложение</t>
  </si>
  <si>
    <t>Источник 6</t>
  </si>
  <si>
    <t>Источник 7</t>
  </si>
  <si>
    <t>Источник 8</t>
  </si>
  <si>
    <t xml:space="preserve">Обоснование начальной (максимальной) цены договора </t>
  </si>
  <si>
    <t>Используемый метод определения НМЦК с обоснованием: Для расчета цены договора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</si>
  <si>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>шт.</t>
  </si>
  <si>
    <t>Стеллаж с открытыми и закрытыми полками 
200*1200*350</t>
  </si>
  <si>
    <t>Шкаф для одежды с тумбой и зеркалом
2200*1600*600</t>
  </si>
  <si>
    <t>Стол</t>
  </si>
  <si>
    <t>Стул</t>
  </si>
  <si>
    <t>Стол офисный угловой 1300*1300</t>
  </si>
  <si>
    <t>Шкаф пенал с замками 2400*700*450</t>
  </si>
  <si>
    <t>Шкаф пенал 2100*500*300</t>
  </si>
  <si>
    <t>Столешница с ящиками 1550*1000*600</t>
  </si>
  <si>
    <t>Стол офисный с тумбой 2000*1000*850</t>
  </si>
  <si>
    <t>Дата формирования обоснования НМЦК: 19.08.2026г.</t>
  </si>
  <si>
    <r>
      <t xml:space="preserve">Начальная (максимальная) цена договора составляет 217 233,30 руб. </t>
    </r>
    <r>
      <rPr>
        <i/>
        <sz val="11"/>
        <color indexed="8"/>
        <rFont val="Times New Roman"/>
        <family val="1"/>
        <charset val="204"/>
      </rPr>
      <t>(Двести семнадцать тысяч двести тридцать три рублей 30 коп.)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</si>
</sst>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р_._-;\-* #,##0.00_р_._-;_-* &quot;-&quot;??_р_._-;_-@_-"/>
    <numFmt numFmtId="165" formatCode="_-* #,##0.00\ _₽_-;\-* #,##0.00\ _₽_-;_-* &quot;-&quot;??\ _₽_-;_-@_-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6" fillId="0" borderId="0"/>
    <xf numFmtId="0" fontId="8" fillId="0" borderId="0"/>
    <xf numFmtId="0" fontId="11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1" fillId="0" borderId="0"/>
    <xf numFmtId="0" fontId="12" fillId="0" borderId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2" fillId="0" borderId="0" applyFont="0" applyFill="0" applyBorder="0" applyAlignment="0" applyProtection="0"/>
  </cellStyleXfs>
  <cellXfs count="57">
    <xf numFmtId="0" fontId="0" fillId="0" borderId="0" xfId="0"/>
    <xf numFmtId="0" fontId="5" fillId="0" borderId="0" xfId="0" applyFont="1"/>
    <xf numFmtId="0" fontId="2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" fontId="2" fillId="0" borderId="0" xfId="0" applyNumberFormat="1" applyFont="1" applyFill="1"/>
    <xf numFmtId="0" fontId="5" fillId="0" borderId="0" xfId="0" applyFont="1" applyFill="1"/>
    <xf numFmtId="0" fontId="14" fillId="0" borderId="0" xfId="0" applyFont="1" applyAlignment="1">
      <alignment vertical="center" wrapText="1"/>
    </xf>
    <xf numFmtId="0" fontId="15" fillId="0" borderId="0" xfId="0" applyFont="1"/>
    <xf numFmtId="4" fontId="15" fillId="0" borderId="0" xfId="0" applyNumberFormat="1" applyFont="1"/>
    <xf numFmtId="4" fontId="15" fillId="0" borderId="0" xfId="0" applyNumberFormat="1" applyFont="1" applyFill="1"/>
    <xf numFmtId="49" fontId="15" fillId="0" borderId="0" xfId="0" applyNumberFormat="1" applyFont="1"/>
    <xf numFmtId="0" fontId="15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4" fontId="4" fillId="0" borderId="1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/>
    <xf numFmtId="4" fontId="5" fillId="0" borderId="0" xfId="0" applyNumberFormat="1" applyFont="1" applyFill="1"/>
    <xf numFmtId="0" fontId="5" fillId="0" borderId="0" xfId="0" applyFont="1" applyFill="1" applyBorder="1" applyAlignment="1">
      <alignment horizontal="right" vertical="center" wrapText="1"/>
    </xf>
    <xf numFmtId="0" fontId="15" fillId="0" borderId="0" xfId="0" applyFont="1" applyFill="1" applyBorder="1"/>
    <xf numFmtId="4" fontId="5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6" fillId="0" borderId="0" xfId="16" applyFill="1"/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3" fontId="4" fillId="0" borderId="1" xfId="17" applyFont="1" applyFill="1" applyBorder="1" applyAlignment="1">
      <alignment horizontal="center" vertical="center" wrapText="1"/>
    </xf>
    <xf numFmtId="43" fontId="5" fillId="0" borderId="1" xfId="17" applyFont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0" xfId="0" applyNumberFormat="1" applyFont="1"/>
    <xf numFmtId="43" fontId="5" fillId="0" borderId="0" xfId="0" applyNumberFormat="1" applyFont="1"/>
    <xf numFmtId="165" fontId="5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0" fontId="10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14" fillId="0" borderId="0" xfId="0" applyFont="1" applyAlignment="1">
      <alignment vertical="center" wrapText="1"/>
    </xf>
  </cellXfs>
  <cellStyles count="18">
    <cellStyle name="Excel Built-in Normal" xfId="2" xr:uid="{00000000-0005-0000-0000-000000000000}"/>
    <cellStyle name="Гиперссылка" xfId="16" builtinId="8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2 3" xfId="8" xr:uid="{00000000-0005-0000-0000-000005000000}"/>
    <cellStyle name="Обычный 3" xfId="5" xr:uid="{00000000-0005-0000-0000-000006000000}"/>
    <cellStyle name="Обычный 4" xfId="6" xr:uid="{00000000-0005-0000-0000-000007000000}"/>
    <cellStyle name="Обычный 5" xfId="1" xr:uid="{00000000-0005-0000-0000-000008000000}"/>
    <cellStyle name="Обычный 6" xfId="7" xr:uid="{00000000-0005-0000-0000-000009000000}"/>
    <cellStyle name="Обычный 7" xfId="10" xr:uid="{00000000-0005-0000-0000-00000A000000}"/>
    <cellStyle name="Обычный 8" xfId="9" xr:uid="{00000000-0005-0000-0000-00000B000000}"/>
    <cellStyle name="Процентный 2" xfId="11" xr:uid="{00000000-0005-0000-0000-00000C000000}"/>
    <cellStyle name="Процентный 2 2" xfId="12" xr:uid="{00000000-0005-0000-0000-00000D000000}"/>
    <cellStyle name="Финансовый" xfId="17" builtinId="3"/>
    <cellStyle name="Финансовый 2" xfId="13" xr:uid="{00000000-0005-0000-0000-00000F000000}"/>
    <cellStyle name="Финансовый 3" xfId="14" xr:uid="{00000000-0005-0000-0000-000010000000}"/>
    <cellStyle name="Финансовый 3 2" xfId="15" xr:uid="{00000000-0005-0000-0000-000011000000}"/>
  </cellStyles>
  <dxfs count="0"/>
  <tableStyles count="0" defaultTableStyle="TableStyleMedium2" defaultPivotStyle="PivotStyleLight16"/>
  <colors>
    <mruColors>
      <color rgb="FFDBB7FF"/>
      <color rgb="FFD3B5E9"/>
      <color rgb="FFF1D5FF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104776</xdr:colOff>
      <xdr:row>6</xdr:row>
      <xdr:rowOff>238126</xdr:rowOff>
    </xdr:from>
    <xdr:to>
      <xdr:col>13</xdr:col>
      <xdr:colOff>838200</xdr:colOff>
      <xdr:row>7</xdr:row>
      <xdr:rowOff>466725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53251" y="1943101"/>
          <a:ext cx="733424" cy="561974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7</xdr:row>
      <xdr:rowOff>85725</xdr:rowOff>
    </xdr:from>
    <xdr:to>
      <xdr:col>14</xdr:col>
      <xdr:colOff>810825</xdr:colOff>
      <xdr:row>7</xdr:row>
      <xdr:rowOff>366165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72425" y="3467100"/>
          <a:ext cx="658425" cy="280440"/>
        </a:xfrm>
        <a:prstGeom prst="rect">
          <a:avLst/>
        </a:prstGeom>
      </xdr:spPr>
    </xdr:pic>
    <xdr:clientData/>
  </xdr:twoCellAnchor>
  <xdr:twoCellAnchor editAs="oneCell">
    <xdr:from>
      <xdr:col>15</xdr:col>
      <xdr:colOff>66675</xdr:colOff>
      <xdr:row>7</xdr:row>
      <xdr:rowOff>142875</xdr:rowOff>
    </xdr:from>
    <xdr:to>
      <xdr:col>15</xdr:col>
      <xdr:colOff>1000124</xdr:colOff>
      <xdr:row>7</xdr:row>
      <xdr:rowOff>419100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772525" y="3524250"/>
          <a:ext cx="933449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V29"/>
  <sheetViews>
    <sheetView tabSelected="1" zoomScaleNormal="100" zoomScaleSheetLayoutView="100" workbookViewId="0">
      <selection activeCell="A24" sqref="A24:Q24"/>
    </sheetView>
  </sheetViews>
  <sheetFormatPr defaultRowHeight="15" x14ac:dyDescent="0.25"/>
  <cols>
    <col min="1" max="1" width="5.5703125" style="9" customWidth="1"/>
    <col min="2" max="2" width="10.5703125" style="13" hidden="1" customWidth="1"/>
    <col min="3" max="3" width="38.28515625" style="1" customWidth="1"/>
    <col min="4" max="4" width="11.42578125" style="9" customWidth="1"/>
    <col min="5" max="6" width="12.7109375" style="10" customWidth="1"/>
    <col min="7" max="7" width="14.140625" style="10" customWidth="1"/>
    <col min="8" max="8" width="14.5703125" style="10" hidden="1" customWidth="1"/>
    <col min="9" max="9" width="14.5703125" style="11" hidden="1" customWidth="1"/>
    <col min="10" max="10" width="13.28515625" style="12" hidden="1" customWidth="1"/>
    <col min="11" max="12" width="13.28515625" style="9" hidden="1" customWidth="1"/>
    <col min="13" max="13" width="10" style="9" customWidth="1"/>
    <col min="14" max="15" width="13.28515625" style="9" customWidth="1"/>
    <col min="16" max="16" width="15.42578125" style="9" customWidth="1"/>
    <col min="17" max="17" width="13.85546875" style="9" customWidth="1"/>
    <col min="18" max="18" width="36.28515625" style="9" customWidth="1"/>
    <col min="19" max="19" width="10.42578125" style="9" bestFit="1" customWidth="1"/>
    <col min="20" max="20" width="11.28515625" style="9" bestFit="1" customWidth="1"/>
    <col min="21" max="16384" width="9.140625" style="9"/>
  </cols>
  <sheetData>
    <row r="1" spans="1:22" ht="19.5" customHeight="1" x14ac:dyDescent="0.25">
      <c r="A1" s="44" t="s">
        <v>23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22" ht="19.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2" ht="15" customHeight="1" x14ac:dyDescent="0.25">
      <c r="A3" s="5"/>
      <c r="B3" s="5"/>
      <c r="C3" s="15"/>
      <c r="D3" s="16"/>
      <c r="E3" s="6"/>
      <c r="F3" s="6"/>
      <c r="G3" s="6"/>
      <c r="H3" s="6"/>
      <c r="I3" s="6"/>
      <c r="J3" s="17"/>
      <c r="K3" s="16"/>
      <c r="L3" s="16"/>
      <c r="M3" s="16"/>
      <c r="N3" s="16"/>
      <c r="O3" s="16"/>
      <c r="P3" s="16"/>
      <c r="Q3" s="16"/>
    </row>
    <row r="4" spans="1:22" ht="50.25" customHeight="1" x14ac:dyDescent="0.25">
      <c r="A4" s="46" t="s">
        <v>24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22" x14ac:dyDescent="0.25">
      <c r="A5" s="5"/>
      <c r="B5" s="5"/>
      <c r="C5" s="15"/>
      <c r="D5" s="16"/>
      <c r="E5" s="6"/>
      <c r="F5" s="6"/>
      <c r="G5" s="6"/>
      <c r="H5" s="6"/>
      <c r="I5" s="6"/>
      <c r="J5" s="17"/>
      <c r="K5" s="16"/>
      <c r="L5" s="16"/>
      <c r="M5" s="16"/>
      <c r="N5" s="16"/>
      <c r="O5" s="16"/>
      <c r="P5" s="16"/>
      <c r="Q5" s="16"/>
    </row>
    <row r="6" spans="1:22" x14ac:dyDescent="0.25">
      <c r="A6" s="45" t="s">
        <v>0</v>
      </c>
      <c r="B6" s="45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</row>
    <row r="7" spans="1:22" s="1" customFormat="1" ht="26.25" customHeight="1" x14ac:dyDescent="0.25">
      <c r="A7" s="48" t="s">
        <v>1</v>
      </c>
      <c r="B7" s="48" t="s">
        <v>5</v>
      </c>
      <c r="C7" s="48" t="s">
        <v>2</v>
      </c>
      <c r="D7" s="48" t="s">
        <v>3</v>
      </c>
      <c r="E7" s="52" t="s">
        <v>11</v>
      </c>
      <c r="F7" s="52"/>
      <c r="G7" s="52"/>
      <c r="H7" s="52"/>
      <c r="I7" s="52"/>
      <c r="J7" s="53"/>
      <c r="K7" s="53"/>
      <c r="L7" s="53"/>
      <c r="M7" s="49" t="s">
        <v>14</v>
      </c>
      <c r="N7" s="50" t="s">
        <v>15</v>
      </c>
      <c r="O7" s="27" t="s">
        <v>16</v>
      </c>
      <c r="P7" s="48" t="s">
        <v>17</v>
      </c>
      <c r="Q7" s="48" t="s">
        <v>9</v>
      </c>
    </row>
    <row r="8" spans="1:22" s="1" customFormat="1" ht="39.75" customHeight="1" x14ac:dyDescent="0.2">
      <c r="A8" s="48"/>
      <c r="B8" s="48"/>
      <c r="C8" s="48"/>
      <c r="D8" s="48"/>
      <c r="E8" s="18" t="s">
        <v>10</v>
      </c>
      <c r="F8" s="18" t="s">
        <v>6</v>
      </c>
      <c r="G8" s="18" t="s">
        <v>4</v>
      </c>
      <c r="H8" s="18" t="s">
        <v>7</v>
      </c>
      <c r="I8" s="18" t="s">
        <v>8</v>
      </c>
      <c r="J8" s="18" t="s">
        <v>20</v>
      </c>
      <c r="K8" s="18" t="s">
        <v>21</v>
      </c>
      <c r="L8" s="18" t="s">
        <v>22</v>
      </c>
      <c r="M8" s="49"/>
      <c r="N8" s="51"/>
      <c r="O8" s="27"/>
      <c r="P8" s="48"/>
      <c r="Q8" s="48"/>
    </row>
    <row r="9" spans="1:22" s="1" customFormat="1" ht="27" customHeight="1" x14ac:dyDescent="0.2">
      <c r="A9" s="29">
        <v>1</v>
      </c>
      <c r="B9" s="29"/>
      <c r="C9" s="29" t="s">
        <v>26</v>
      </c>
      <c r="D9" s="33" t="s">
        <v>25</v>
      </c>
      <c r="E9" s="36">
        <v>35000</v>
      </c>
      <c r="F9" s="36">
        <v>31500</v>
      </c>
      <c r="G9" s="36">
        <v>32500</v>
      </c>
      <c r="H9" s="30"/>
      <c r="I9" s="30"/>
      <c r="J9" s="30"/>
      <c r="K9" s="30"/>
      <c r="L9" s="30"/>
      <c r="M9" s="36">
        <f t="shared" ref="M9:M15" si="0">(E9+F9+G9)/3</f>
        <v>33000</v>
      </c>
      <c r="N9" s="38">
        <f t="shared" ref="N9" si="1">STDEV(E9,F9,G9)</f>
        <v>1802.7756377319947</v>
      </c>
      <c r="O9" s="34">
        <f t="shared" ref="O9" si="2">N9/(E9+F9+G9)*100</f>
        <v>1.8209854926585805</v>
      </c>
      <c r="P9" s="36">
        <f t="shared" ref="P9:P17" si="3">Q9*M9</f>
        <v>33000</v>
      </c>
      <c r="Q9" s="33">
        <v>1</v>
      </c>
      <c r="S9" s="42"/>
      <c r="T9" s="41"/>
    </row>
    <row r="10" spans="1:22" s="1" customFormat="1" ht="27" customHeight="1" x14ac:dyDescent="0.2">
      <c r="A10" s="31">
        <v>2</v>
      </c>
      <c r="B10" s="31"/>
      <c r="C10" s="31" t="s">
        <v>27</v>
      </c>
      <c r="D10" s="33" t="s">
        <v>25</v>
      </c>
      <c r="E10" s="36">
        <v>36000</v>
      </c>
      <c r="F10" s="36">
        <v>34000</v>
      </c>
      <c r="G10" s="36">
        <v>34700</v>
      </c>
      <c r="H10" s="30"/>
      <c r="I10" s="30"/>
      <c r="J10" s="30"/>
      <c r="K10" s="30"/>
      <c r="L10" s="30"/>
      <c r="M10" s="36">
        <f t="shared" si="0"/>
        <v>34900</v>
      </c>
      <c r="N10" s="38">
        <f t="shared" ref="N10:N13" si="4">STDEV(E10,F10,G10)</f>
        <v>1014.8891565092219</v>
      </c>
      <c r="O10" s="34">
        <f t="shared" ref="O10:O13" si="5">N10/(E10+F10+G10)*100</f>
        <v>0.96933061748731808</v>
      </c>
      <c r="P10" s="36">
        <f t="shared" si="3"/>
        <v>34900</v>
      </c>
      <c r="Q10" s="33">
        <v>1</v>
      </c>
      <c r="S10" s="42"/>
      <c r="T10" s="41"/>
      <c r="U10" s="32"/>
      <c r="V10" s="32"/>
    </row>
    <row r="11" spans="1:22" s="1" customFormat="1" ht="19.5" customHeight="1" x14ac:dyDescent="0.2">
      <c r="A11" s="29">
        <v>3</v>
      </c>
      <c r="B11" s="29"/>
      <c r="C11" s="33" t="s">
        <v>30</v>
      </c>
      <c r="D11" s="33" t="s">
        <v>25</v>
      </c>
      <c r="E11" s="36">
        <v>29000</v>
      </c>
      <c r="F11" s="36">
        <v>26800</v>
      </c>
      <c r="G11" s="36">
        <v>27000</v>
      </c>
      <c r="H11" s="30"/>
      <c r="I11" s="30"/>
      <c r="J11" s="30"/>
      <c r="K11" s="30"/>
      <c r="L11" s="30"/>
      <c r="M11" s="36">
        <f t="shared" si="0"/>
        <v>27600</v>
      </c>
      <c r="N11" s="38">
        <f t="shared" si="4"/>
        <v>1216.552506059644</v>
      </c>
      <c r="O11" s="34">
        <f t="shared" si="5"/>
        <v>1.4692663116662368</v>
      </c>
      <c r="P11" s="36">
        <f t="shared" si="3"/>
        <v>27600</v>
      </c>
      <c r="Q11" s="33">
        <v>1</v>
      </c>
      <c r="S11" s="42"/>
      <c r="T11" s="41"/>
      <c r="U11" s="32"/>
      <c r="V11" s="32"/>
    </row>
    <row r="12" spans="1:22" s="1" customFormat="1" ht="15.75" customHeight="1" x14ac:dyDescent="0.2">
      <c r="A12" s="29">
        <v>4</v>
      </c>
      <c r="B12" s="29"/>
      <c r="C12" s="29" t="s">
        <v>31</v>
      </c>
      <c r="D12" s="33" t="s">
        <v>25</v>
      </c>
      <c r="E12" s="36">
        <v>25500</v>
      </c>
      <c r="F12" s="36">
        <v>23400</v>
      </c>
      <c r="G12" s="36">
        <v>23500</v>
      </c>
      <c r="H12" s="30"/>
      <c r="I12" s="30"/>
      <c r="J12" s="30"/>
      <c r="K12" s="30"/>
      <c r="L12" s="30"/>
      <c r="M12" s="36">
        <v>24133.3</v>
      </c>
      <c r="N12" s="38">
        <f t="shared" si="4"/>
        <v>1184.6237095944573</v>
      </c>
      <c r="O12" s="34">
        <f t="shared" si="5"/>
        <v>1.6362205933625102</v>
      </c>
      <c r="P12" s="36">
        <f t="shared" si="3"/>
        <v>24133.3</v>
      </c>
      <c r="Q12" s="33">
        <v>1</v>
      </c>
      <c r="S12" s="41"/>
      <c r="T12" s="41"/>
      <c r="U12" s="32"/>
      <c r="V12" s="32"/>
    </row>
    <row r="13" spans="1:22" s="1" customFormat="1" ht="16.5" customHeight="1" x14ac:dyDescent="0.2">
      <c r="A13" s="29">
        <v>5</v>
      </c>
      <c r="B13" s="29"/>
      <c r="C13" s="29" t="s">
        <v>32</v>
      </c>
      <c r="D13" s="33" t="s">
        <v>25</v>
      </c>
      <c r="E13" s="36">
        <v>18500</v>
      </c>
      <c r="F13" s="36">
        <v>15100</v>
      </c>
      <c r="G13" s="36">
        <v>15500</v>
      </c>
      <c r="H13" s="30"/>
      <c r="I13" s="30"/>
      <c r="J13" s="30"/>
      <c r="K13" s="30"/>
      <c r="L13" s="30"/>
      <c r="M13" s="36">
        <v>16366.7</v>
      </c>
      <c r="N13" s="38">
        <f t="shared" si="4"/>
        <v>1858.314648635514</v>
      </c>
      <c r="O13" s="34">
        <f t="shared" si="5"/>
        <v>3.784754885204713</v>
      </c>
      <c r="P13" s="36">
        <f t="shared" si="3"/>
        <v>16366.7</v>
      </c>
      <c r="Q13" s="33">
        <v>1</v>
      </c>
      <c r="S13" s="42"/>
      <c r="T13" s="41"/>
      <c r="U13" s="32"/>
      <c r="V13" s="32"/>
    </row>
    <row r="14" spans="1:22" s="32" customFormat="1" ht="16.5" customHeight="1" x14ac:dyDescent="0.2">
      <c r="A14" s="29">
        <v>6</v>
      </c>
      <c r="B14" s="29"/>
      <c r="C14" s="33" t="s">
        <v>33</v>
      </c>
      <c r="D14" s="33" t="s">
        <v>25</v>
      </c>
      <c r="E14" s="36">
        <v>31000</v>
      </c>
      <c r="F14" s="36">
        <v>28000</v>
      </c>
      <c r="G14" s="36">
        <v>28000</v>
      </c>
      <c r="H14" s="30"/>
      <c r="I14" s="30"/>
      <c r="J14" s="30"/>
      <c r="K14" s="30"/>
      <c r="L14" s="30"/>
      <c r="M14" s="36">
        <f t="shared" si="0"/>
        <v>29000</v>
      </c>
      <c r="N14" s="38">
        <f t="shared" ref="N14:N17" si="6">STDEV(E14,F14,G14)</f>
        <v>1732.0508075688772</v>
      </c>
      <c r="O14" s="34">
        <f t="shared" ref="O14:O17" si="7">N14/(E14+F14+G14)*100</f>
        <v>1.9908629972056062</v>
      </c>
      <c r="P14" s="36">
        <f t="shared" si="3"/>
        <v>29000</v>
      </c>
      <c r="Q14" s="33">
        <v>1</v>
      </c>
      <c r="S14" s="42"/>
      <c r="T14" s="41"/>
    </row>
    <row r="15" spans="1:22" s="32" customFormat="1" ht="15.75" customHeight="1" x14ac:dyDescent="0.2">
      <c r="A15" s="29">
        <v>7</v>
      </c>
      <c r="B15" s="29"/>
      <c r="C15" s="33" t="s">
        <v>28</v>
      </c>
      <c r="D15" s="33" t="s">
        <v>25</v>
      </c>
      <c r="E15" s="36">
        <v>11000</v>
      </c>
      <c r="F15" s="36">
        <v>8200</v>
      </c>
      <c r="G15" s="36">
        <v>9000</v>
      </c>
      <c r="H15" s="30"/>
      <c r="I15" s="30"/>
      <c r="J15" s="30"/>
      <c r="K15" s="30"/>
      <c r="L15" s="30"/>
      <c r="M15" s="36">
        <f t="shared" si="0"/>
        <v>9400</v>
      </c>
      <c r="N15" s="38">
        <f t="shared" si="6"/>
        <v>1442.2205101855957</v>
      </c>
      <c r="O15" s="34">
        <f t="shared" si="7"/>
        <v>5.114257128317715</v>
      </c>
      <c r="P15" s="36">
        <f t="shared" si="3"/>
        <v>9400</v>
      </c>
      <c r="Q15" s="33">
        <v>1</v>
      </c>
      <c r="S15" s="42"/>
      <c r="T15" s="41"/>
    </row>
    <row r="16" spans="1:22" s="32" customFormat="1" ht="18" customHeight="1" x14ac:dyDescent="0.2">
      <c r="A16" s="28">
        <v>8</v>
      </c>
      <c r="B16" s="28"/>
      <c r="C16" s="28" t="s">
        <v>29</v>
      </c>
      <c r="D16" s="33" t="s">
        <v>25</v>
      </c>
      <c r="E16" s="36">
        <v>4800</v>
      </c>
      <c r="F16" s="36">
        <v>4200</v>
      </c>
      <c r="G16" s="36">
        <v>4500</v>
      </c>
      <c r="H16" s="30"/>
      <c r="I16" s="30"/>
      <c r="J16" s="30"/>
      <c r="K16" s="30"/>
      <c r="L16" s="30"/>
      <c r="M16" s="36">
        <f t="shared" ref="M16" si="8">(E16+F16+G16)/3</f>
        <v>4500</v>
      </c>
      <c r="N16" s="38">
        <f t="shared" si="6"/>
        <v>300</v>
      </c>
      <c r="O16" s="34">
        <f t="shared" si="7"/>
        <v>2.2222222222222223</v>
      </c>
      <c r="P16" s="36">
        <f t="shared" si="3"/>
        <v>13500</v>
      </c>
      <c r="Q16" s="33">
        <v>3</v>
      </c>
      <c r="S16" s="42"/>
      <c r="T16" s="41"/>
    </row>
    <row r="17" spans="1:22" s="1" customFormat="1" ht="18" customHeight="1" x14ac:dyDescent="0.2">
      <c r="A17" s="35">
        <v>9</v>
      </c>
      <c r="B17" s="35"/>
      <c r="C17" s="40" t="s">
        <v>34</v>
      </c>
      <c r="D17" s="33" t="s">
        <v>25</v>
      </c>
      <c r="E17" s="37">
        <v>31000</v>
      </c>
      <c r="F17" s="37">
        <v>27000</v>
      </c>
      <c r="G17" s="37">
        <v>30000</v>
      </c>
      <c r="H17" s="35"/>
      <c r="I17" s="35"/>
      <c r="J17" s="35"/>
      <c r="K17" s="35"/>
      <c r="L17" s="35"/>
      <c r="M17" s="36">
        <v>29333.3</v>
      </c>
      <c r="N17" s="39">
        <f t="shared" si="6"/>
        <v>2081.6659994661327</v>
      </c>
      <c r="O17" s="39">
        <f t="shared" si="7"/>
        <v>2.3655295448478784</v>
      </c>
      <c r="P17" s="36">
        <f t="shared" si="3"/>
        <v>29333.3</v>
      </c>
      <c r="Q17" s="35">
        <v>1</v>
      </c>
      <c r="S17" s="41"/>
      <c r="T17" s="41"/>
      <c r="U17" s="32"/>
      <c r="V17" s="32"/>
    </row>
    <row r="18" spans="1:22" s="7" customFormat="1" ht="12.75" x14ac:dyDescent="0.2">
      <c r="A18" s="3"/>
      <c r="B18" s="3"/>
      <c r="C18" s="3" t="s">
        <v>18</v>
      </c>
      <c r="D18" s="24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>
        <f>SUM(P9:P17)</f>
        <v>217233.3</v>
      </c>
      <c r="Q18" s="4"/>
      <c r="S18" s="23"/>
      <c r="T18" s="43"/>
    </row>
    <row r="19" spans="1:22" x14ac:dyDescent="0.25">
      <c r="A19" s="2"/>
      <c r="B19" s="2"/>
      <c r="C19" s="7"/>
      <c r="D19" s="13"/>
      <c r="E19" s="11"/>
      <c r="F19" s="11"/>
      <c r="G19" s="11"/>
      <c r="H19" s="11"/>
      <c r="J19" s="19"/>
      <c r="K19" s="13"/>
      <c r="L19" s="13"/>
      <c r="M19" s="13"/>
      <c r="N19" s="13"/>
      <c r="O19" s="13"/>
      <c r="P19" s="13"/>
      <c r="Q19" s="13"/>
    </row>
    <row r="20" spans="1:22" ht="15" customHeight="1" x14ac:dyDescent="0.25">
      <c r="A20" s="14" t="s">
        <v>19</v>
      </c>
      <c r="B20" s="2"/>
      <c r="C20" s="7"/>
      <c r="D20" s="26"/>
      <c r="E20" s="11"/>
      <c r="F20" s="11"/>
      <c r="G20" s="20"/>
      <c r="H20" s="11"/>
      <c r="J20" s="19"/>
      <c r="K20" s="13"/>
      <c r="L20" s="13"/>
      <c r="M20" s="13"/>
      <c r="N20" s="13"/>
      <c r="O20" s="13"/>
      <c r="P20" s="13"/>
      <c r="Q20" s="21"/>
    </row>
    <row r="21" spans="1:22" x14ac:dyDescent="0.25">
      <c r="A21" s="14" t="s">
        <v>12</v>
      </c>
      <c r="B21" s="2"/>
      <c r="C21" s="7"/>
      <c r="D21" s="26"/>
      <c r="E21" s="11"/>
      <c r="F21" s="11"/>
      <c r="G21" s="20"/>
      <c r="H21" s="11"/>
      <c r="J21" s="19"/>
      <c r="K21" s="13"/>
      <c r="L21" s="13"/>
      <c r="M21" s="13"/>
      <c r="N21" s="13"/>
      <c r="O21" s="13"/>
      <c r="P21" s="13"/>
      <c r="Q21" s="22"/>
    </row>
    <row r="22" spans="1:22" x14ac:dyDescent="0.25">
      <c r="A22" s="14" t="s">
        <v>13</v>
      </c>
      <c r="B22" s="2"/>
      <c r="C22" s="7"/>
      <c r="D22" s="26"/>
      <c r="E22" s="11"/>
      <c r="F22" s="11"/>
      <c r="G22" s="20"/>
      <c r="H22" s="11"/>
      <c r="J22" s="19"/>
      <c r="K22" s="13"/>
      <c r="L22" s="13"/>
      <c r="M22" s="13"/>
      <c r="N22" s="13"/>
      <c r="O22" s="13"/>
      <c r="P22" s="13"/>
      <c r="Q22" s="22"/>
    </row>
    <row r="23" spans="1:22" x14ac:dyDescent="0.25">
      <c r="A23" s="14"/>
      <c r="B23" s="2"/>
      <c r="C23" s="7"/>
      <c r="D23" s="13"/>
      <c r="E23" s="11"/>
      <c r="F23" s="11"/>
      <c r="G23" s="11"/>
      <c r="H23" s="11"/>
      <c r="J23" s="19"/>
      <c r="K23" s="13"/>
      <c r="L23" s="13"/>
      <c r="M23" s="13"/>
      <c r="N23" s="13"/>
      <c r="O23" s="13"/>
      <c r="P23" s="13"/>
      <c r="Q23" s="22"/>
    </row>
    <row r="24" spans="1:22" ht="32.25" customHeight="1" x14ac:dyDescent="0.25">
      <c r="A24" s="55" t="s">
        <v>36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</row>
    <row r="25" spans="1:22" ht="15" customHeight="1" x14ac:dyDescent="0.25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</row>
    <row r="26" spans="1:22" ht="18" customHeight="1" x14ac:dyDescent="0.25">
      <c r="A26" s="54" t="s">
        <v>35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</row>
    <row r="27" spans="1:22" ht="15.75" x14ac:dyDescent="0.25">
      <c r="A27" s="8"/>
      <c r="B27" s="56"/>
    </row>
    <row r="28" spans="1:22" ht="15.75" x14ac:dyDescent="0.25">
      <c r="A28" s="8"/>
      <c r="B28" s="56"/>
    </row>
    <row r="29" spans="1:22" ht="15.75" x14ac:dyDescent="0.25">
      <c r="A29" s="56"/>
      <c r="B29" s="56"/>
    </row>
  </sheetData>
  <mergeCells count="18">
    <mergeCell ref="A26:Q26"/>
    <mergeCell ref="A24:Q24"/>
    <mergeCell ref="B27:B28"/>
    <mergeCell ref="A29:B29"/>
    <mergeCell ref="A25:Q25"/>
    <mergeCell ref="A1:Q1"/>
    <mergeCell ref="A2:Q2"/>
    <mergeCell ref="A4:Q4"/>
    <mergeCell ref="A6:Q6"/>
    <mergeCell ref="A7:A8"/>
    <mergeCell ref="B7:B8"/>
    <mergeCell ref="C7:C8"/>
    <mergeCell ref="D7:D8"/>
    <mergeCell ref="P7:P8"/>
    <mergeCell ref="Q7:Q8"/>
    <mergeCell ref="M7:M8"/>
    <mergeCell ref="N7:N8"/>
    <mergeCell ref="E7:L7"/>
  </mergeCells>
  <phoneticPr fontId="17" type="noConversion"/>
  <pageMargins left="0.23622047244094491" right="0.15748031496062992" top="0.27559055118110237" bottom="0.23622047244094491" header="0.23622047244094491" footer="0.15748031496062992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Седова Ольга Петровна</dc:creator>
  <cp:lastModifiedBy>User</cp:lastModifiedBy>
  <cp:lastPrinted>2026-04-15T10:26:02Z</cp:lastPrinted>
  <dcterms:created xsi:type="dcterms:W3CDTF">2014-11-12T05:24:10Z</dcterms:created>
  <dcterms:modified xsi:type="dcterms:W3CDTF">2026-08-19T09:18:28Z</dcterms:modified>
</cp:coreProperties>
</file>