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915" windowHeight="7545"/>
  </bookViews>
  <sheets>
    <sheet name="Лист1" sheetId="1" r:id="rId1"/>
  </sheets>
  <definedNames>
    <definedName name="_xlnm.Print_Area" localSheetId="0">Лист1!$A$1:$P$20</definedName>
  </definedNames>
  <calcPr calcId="152511" iterateDelta="1E-4"/>
</workbook>
</file>

<file path=xl/calcChain.xml><?xml version="1.0" encoding="utf-8"?>
<calcChain xmlns="http://schemas.openxmlformats.org/spreadsheetml/2006/main">
  <c r="J15" i="1" l="1"/>
  <c r="J16" i="1"/>
  <c r="J17" i="1"/>
  <c r="J12" i="1"/>
  <c r="I13" i="1"/>
  <c r="J13" i="1" s="1"/>
  <c r="I14" i="1"/>
  <c r="J14" i="1" s="1"/>
  <c r="I15" i="1"/>
  <c r="I16" i="1"/>
  <c r="I17" i="1"/>
  <c r="I12" i="1"/>
  <c r="H16" i="1" l="1"/>
  <c r="E18" i="1" l="1"/>
  <c r="F18" i="1"/>
  <c r="G18" i="1"/>
  <c r="H13" i="1" l="1"/>
  <c r="H14" i="1"/>
  <c r="H15" i="1"/>
  <c r="H17" i="1"/>
  <c r="D18" i="1" l="1"/>
  <c r="H12" i="1" l="1"/>
  <c r="J19" i="1" l="1"/>
  <c r="H18" i="1"/>
</calcChain>
</file>

<file path=xl/sharedStrings.xml><?xml version="1.0" encoding="utf-8"?>
<sst xmlns="http://schemas.openxmlformats.org/spreadsheetml/2006/main" count="29" uniqueCount="24">
  <si>
    <t>№ п/п</t>
  </si>
  <si>
    <t>Объект закупки</t>
  </si>
  <si>
    <t>Ед. измерения</t>
  </si>
  <si>
    <t>Количество</t>
  </si>
  <si>
    <t>ср.цена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</si>
  <si>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</si>
  <si>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</si>
  <si>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</si>
  <si>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</si>
  <si>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</si>
  <si>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</si>
  <si>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</si>
  <si>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Итого:</t>
  </si>
  <si>
    <t>чел</t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</si>
  <si>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мужчины до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</si>
  <si>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мужчины после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</si>
  <si>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мужчины после 45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</si>
  <si>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женщины до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</si>
  <si>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женщины после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</si>
  <si>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женщины после 45 лет</t>
    </r>
  </si>
  <si>
    <t>Объект закупки: оказание услуг по проведению диспансеризации государственных гражданских служащих.</t>
  </si>
  <si>
    <t>Всего
НМЦК /цена единицы товара (работы, услуги) с учетом ЛБО (руб.)</t>
  </si>
  <si>
    <t>Итого цена единицы товара (работы, услуги) в том числе с учетом ЛБО (руб.)</t>
  </si>
  <si>
    <t>Руководствуясь п.2 ст.72 и п.3 ст. 219 Бюджетного Кодекса Российской Федерации и принимая во внимание доведенные лимиты бюджетных обязательств на 2026 год, начальная максимальная цена контракта составляет: 263996 (двести шестьдесят три тысячи девятьсот девяносто шесть)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</si>
</sst>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4" fillId="0" borderId="0" xfId="0" applyFont="1"/>
    <xf numFmtId="0" fontId="2" fillId="3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center"/>
    </xf>
    <xf numFmtId="164" fontId="3" fillId="3" borderId="7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2" fontId="2" fillId="4" borderId="14" xfId="0" applyNumberFormat="1" applyFont="1" applyFill="1" applyBorder="1" applyAlignment="1">
      <alignment horizontal="center" vertical="center" wrapText="1"/>
    </xf>
    <xf numFmtId="2" fontId="2" fillId="5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164" fontId="2" fillId="6" borderId="2" xfId="2" applyNumberFormat="1" applyFont="1" applyFill="1" applyBorder="1" applyAlignment="1">
      <alignment horizontal="center" vertical="center" wrapText="1"/>
    </xf>
    <xf numFmtId="164" fontId="2" fillId="6" borderId="1" xfId="2" applyNumberFormat="1" applyFont="1" applyFill="1" applyBorder="1" applyAlignment="1">
      <alignment horizontal="center" vertical="center" wrapText="1"/>
    </xf>
    <xf numFmtId="164" fontId="2" fillId="6" borderId="6" xfId="2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3" borderId="16" xfId="0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9526</xdr:colOff>
      <xdr:row>10</xdr:row>
      <xdr:rowOff>9523</xdr:rowOff>
    </xdr:from>
    <xdr:to>
      <xdr:col>15</xdr:col>
      <xdr:colOff>552450</xdr:colOff>
      <xdr:row>12</xdr:row>
      <xdr:rowOff>666749</xdr:rowOff>
    </xdr:to>
    <xdr:sp macro="" textlink="">
      <xdr:nvSpPr>
        <xdr:cNvPr id="2" name="TextBox 1"/>
        <xdr:cNvSpPr txBox="1"/>
      </xdr:nvSpPr>
      <xdr:spPr>
        <a:xfrm>
          <a:off x="9467851" y="1866898"/>
          <a:ext cx="3543299" cy="2114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〖НМЦК〗^рын=  v/n  ∗ ∑2_(i=1)^n▒ц_i 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- количество (объем) закупаемого товара (работы, услуги);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- количество значений, используемых в расчете;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 - номер источника ценовой информации;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9524</xdr:colOff>
      <xdr:row>12</xdr:row>
      <xdr:rowOff>819150</xdr:rowOff>
    </xdr:from>
    <xdr:to>
      <xdr:col>15</xdr:col>
      <xdr:colOff>571499</xdr:colOff>
      <xdr:row>18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4124325"/>
          <a:ext cx="33623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V=  σ/(&lt;ц&gt;)  ∗100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σ=  (∑2_(i=1)^n▒〖(ц_i^ -&lt;ц&gt;)〗^2 )/(n -1)  - среднее квадратичное отклонение;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ц_i^ - цена единицы товара, работы, услуги, указанная в источнике с номером i;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6"/>
  <sheetViews>
    <sheetView tabSelected="1" view="pageBreakPreview" zoomScaleNormal="100" zoomScaleSheetLayoutView="100" workbookViewId="0">
      <selection activeCell="I26" sqref="I26"/>
    </sheetView>
  </sheetViews>
  <sheetFormatPr defaultColWidth="8.5703125" defaultRowHeight="15" x14ac:dyDescent="0.25"/>
  <cols>
    <col min="1" max="1" width="6.85546875" style="1" customWidth="1"/>
    <col min="2" max="2" width="35.140625" style="1" customWidth="1"/>
    <col min="3" max="3" width="14.28515625" style="1" customWidth="1"/>
    <col min="4" max="9" width="12.28515625" style="1" customWidth="1"/>
    <col min="10" max="10" width="18.42578125" style="1" customWidth="1"/>
    <col min="11" max="11" width="21.140625" style="3" customWidth="1"/>
    <col min="12" max="12" width="15.85546875" style="3" bestFit="1" customWidth="1"/>
    <col min="13" max="13" width="2.5703125" style="1" customWidth="1"/>
    <col min="14" max="15" width="8.5703125" style="1"/>
    <col min="16" max="16" width="8" style="1" customWidth="1"/>
    <col min="17" max="16384" width="8.5703125" style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8.75" x14ac:dyDescent="0.3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.75" x14ac:dyDescent="0.3">
      <c r="A3" s="32" t="s">
        <v>20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35" t="s">
        <v>7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ht="11.25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ht="15" customHeight="1" x14ac:dyDescent="0.25">
      <c r="A7" s="35" t="s">
        <v>8</v>
      </c>
      <c r="B7" s="35"/>
      <c r="C7" s="35"/>
      <c r="D7" s="35"/>
      <c r="E7" s="35"/>
      <c r="F7" s="35"/>
      <c r="G7" s="35"/>
      <c r="H7" s="35"/>
      <c r="I7" s="35"/>
      <c r="J7" s="35"/>
    </row>
    <row r="8" spans="1:10" ht="1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0" ht="6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22.25" customHeight="1" thickBot="1" x14ac:dyDescent="0.3">
      <c r="A11" s="19" t="s">
        <v>0</v>
      </c>
      <c r="B11" s="20" t="s">
        <v>1</v>
      </c>
      <c r="C11" s="20" t="s">
        <v>2</v>
      </c>
      <c r="D11" s="20" t="s">
        <v>3</v>
      </c>
      <c r="E11" s="21" t="s">
        <v>6</v>
      </c>
      <c r="F11" s="22" t="s">
        <v>9</v>
      </c>
      <c r="G11" s="22" t="s">
        <v>10</v>
      </c>
      <c r="H11" s="20" t="s">
        <v>4</v>
      </c>
      <c r="I11" s="38" t="s">
        <v>22</v>
      </c>
      <c r="J11" s="23" t="s">
        <v>21</v>
      </c>
    </row>
    <row r="12" spans="1:10" ht="60.75" customHeight="1" x14ac:dyDescent="0.25">
      <c r="A12" s="14">
        <v>1</v>
      </c>
      <c r="B12" s="15" t="s">
        <v>14</v>
      </c>
      <c r="C12" s="16" t="s">
        <v>13</v>
      </c>
      <c r="D12" s="24">
        <v>7</v>
      </c>
      <c r="E12" s="27">
        <v>5654</v>
      </c>
      <c r="F12" s="27">
        <v>4070</v>
      </c>
      <c r="G12" s="27">
        <v>5243</v>
      </c>
      <c r="H12" s="18">
        <f>IFERROR(ROUND(AVERAGE(E12:G12),2),0)</f>
        <v>4989</v>
      </c>
      <c r="I12" s="39">
        <f>F12</f>
        <v>4070</v>
      </c>
      <c r="J12" s="17">
        <f>D12*I12</f>
        <v>28490</v>
      </c>
    </row>
    <row r="13" spans="1:10" ht="60.75" customHeight="1" x14ac:dyDescent="0.25">
      <c r="A13" s="9">
        <v>2</v>
      </c>
      <c r="B13" s="2" t="s">
        <v>15</v>
      </c>
      <c r="C13" s="7" t="s">
        <v>13</v>
      </c>
      <c r="D13" s="25">
        <v>6</v>
      </c>
      <c r="E13" s="27">
        <v>6085</v>
      </c>
      <c r="F13" s="28">
        <v>4321</v>
      </c>
      <c r="G13" s="28">
        <v>5718</v>
      </c>
      <c r="H13" s="18">
        <f t="shared" ref="H13:H17" si="0">IFERROR(ROUND(AVERAGE(E13:G13),2),0)</f>
        <v>5374.67</v>
      </c>
      <c r="I13" s="39">
        <f t="shared" ref="I13:I17" si="1">F13</f>
        <v>4321</v>
      </c>
      <c r="J13" s="17">
        <f t="shared" ref="J13:J17" si="2">D13*I13</f>
        <v>25926</v>
      </c>
    </row>
    <row r="14" spans="1:10" ht="60.75" customHeight="1" x14ac:dyDescent="0.25">
      <c r="A14" s="9">
        <v>3</v>
      </c>
      <c r="B14" s="2" t="s">
        <v>16</v>
      </c>
      <c r="C14" s="7" t="s">
        <v>13</v>
      </c>
      <c r="D14" s="25">
        <v>10</v>
      </c>
      <c r="E14" s="27">
        <v>6379</v>
      </c>
      <c r="F14" s="28">
        <v>4681</v>
      </c>
      <c r="G14" s="28">
        <v>5968</v>
      </c>
      <c r="H14" s="18">
        <f t="shared" si="0"/>
        <v>5676</v>
      </c>
      <c r="I14" s="39">
        <f t="shared" si="1"/>
        <v>4681</v>
      </c>
      <c r="J14" s="17">
        <f t="shared" si="2"/>
        <v>46810</v>
      </c>
    </row>
    <row r="15" spans="1:10" ht="60.75" customHeight="1" x14ac:dyDescent="0.25">
      <c r="A15" s="9">
        <v>4</v>
      </c>
      <c r="B15" s="2" t="s">
        <v>17</v>
      </c>
      <c r="C15" s="7" t="s">
        <v>13</v>
      </c>
      <c r="D15" s="25">
        <v>20</v>
      </c>
      <c r="E15" s="28">
        <v>6015</v>
      </c>
      <c r="F15" s="28">
        <v>4240</v>
      </c>
      <c r="G15" s="28">
        <v>5910</v>
      </c>
      <c r="H15" s="18">
        <f t="shared" si="0"/>
        <v>5388.33</v>
      </c>
      <c r="I15" s="39">
        <f t="shared" si="1"/>
        <v>4240</v>
      </c>
      <c r="J15" s="17">
        <f t="shared" si="2"/>
        <v>84800</v>
      </c>
    </row>
    <row r="16" spans="1:10" ht="60.75" customHeight="1" x14ac:dyDescent="0.25">
      <c r="A16" s="9">
        <v>5</v>
      </c>
      <c r="B16" s="2" t="s">
        <v>18</v>
      </c>
      <c r="C16" s="7" t="s">
        <v>13</v>
      </c>
      <c r="D16" s="25">
        <v>8</v>
      </c>
      <c r="E16" s="28">
        <v>7186</v>
      </c>
      <c r="F16" s="28">
        <v>5030</v>
      </c>
      <c r="G16" s="28">
        <v>7764.25</v>
      </c>
      <c r="H16" s="18">
        <f>IFERROR(ROUND(AVERAGE(E16:G16),2),0)</f>
        <v>6660.08</v>
      </c>
      <c r="I16" s="39">
        <f t="shared" si="1"/>
        <v>5030</v>
      </c>
      <c r="J16" s="17">
        <f t="shared" si="2"/>
        <v>40240</v>
      </c>
    </row>
    <row r="17" spans="1:10" ht="60.75" customHeight="1" thickBot="1" x14ac:dyDescent="0.3">
      <c r="A17" s="9">
        <v>6</v>
      </c>
      <c r="B17" s="2" t="s">
        <v>19</v>
      </c>
      <c r="C17" s="7" t="s">
        <v>13</v>
      </c>
      <c r="D17" s="26">
        <v>7</v>
      </c>
      <c r="E17" s="28">
        <v>7480</v>
      </c>
      <c r="F17" s="29">
        <v>5390</v>
      </c>
      <c r="G17" s="29">
        <v>8018</v>
      </c>
      <c r="H17" s="18">
        <f t="shared" si="0"/>
        <v>6962.67</v>
      </c>
      <c r="I17" s="39">
        <f t="shared" si="1"/>
        <v>5390</v>
      </c>
      <c r="J17" s="17">
        <f t="shared" si="2"/>
        <v>37730</v>
      </c>
    </row>
    <row r="18" spans="1:10" ht="16.5" thickBot="1" x14ac:dyDescent="0.3">
      <c r="A18" s="33" t="s">
        <v>12</v>
      </c>
      <c r="B18" s="34"/>
      <c r="C18" s="10"/>
      <c r="D18" s="11">
        <f>SUM(D12:D17)</f>
        <v>58</v>
      </c>
      <c r="E18" s="12">
        <f>$D$12*E12+$D$13*E13+$D$14*E14+$D$15*E15+$D$16*E16+$D$17*E17</f>
        <v>370026</v>
      </c>
      <c r="F18" s="12">
        <f t="shared" ref="F18:G18" si="3">$D$12*F12+$D$13*F13+$D$14*F14+$D$15*F15+$D$16*F16+$D$17*F17</f>
        <v>263996</v>
      </c>
      <c r="G18" s="12">
        <f t="shared" si="3"/>
        <v>367129</v>
      </c>
      <c r="H18" s="12">
        <f>$D$12*H12+$D$13*H13+$D$14*H14+$D$15*H15+$D$16*H16+$D$17*H17</f>
        <v>333716.95</v>
      </c>
      <c r="I18" s="40"/>
      <c r="J18" s="13"/>
    </row>
    <row r="19" spans="1:10" x14ac:dyDescent="0.25">
      <c r="A19" s="31" t="s">
        <v>5</v>
      </c>
      <c r="B19" s="31"/>
      <c r="C19" s="31"/>
      <c r="D19" s="31"/>
      <c r="E19" s="31"/>
      <c r="F19" s="31"/>
      <c r="G19" s="31"/>
      <c r="H19" s="31"/>
      <c r="I19" s="30"/>
      <c r="J19" s="8">
        <f>SUM(J12:J17)</f>
        <v>263996</v>
      </c>
    </row>
    <row r="20" spans="1:10" ht="36.75" customHeight="1" x14ac:dyDescent="0.25">
      <c r="A20" s="36" t="s">
        <v>23</v>
      </c>
      <c r="B20" s="37"/>
      <c r="C20" s="37"/>
      <c r="D20" s="37"/>
      <c r="E20" s="37"/>
      <c r="F20" s="37"/>
      <c r="G20" s="37"/>
      <c r="H20" s="37"/>
      <c r="I20" s="37"/>
      <c r="J20" s="37"/>
    </row>
    <row r="22" spans="1:10" x14ac:dyDescent="0.25">
      <c r="F22" s="3"/>
      <c r="G22" s="3"/>
    </row>
    <row r="23" spans="1:10" x14ac:dyDescent="0.25">
      <c r="H23" s="5"/>
      <c r="I23" s="5"/>
    </row>
    <row r="26" spans="1:10" x14ac:dyDescent="0.25">
      <c r="E26" s="4"/>
      <c r="F26" s="4"/>
    </row>
  </sheetData>
  <mergeCells count="7">
    <mergeCell ref="A20:J20"/>
    <mergeCell ref="A19:H19"/>
    <mergeCell ref="A2:J2"/>
    <mergeCell ref="A18:B18"/>
    <mergeCell ref="A7:J9"/>
    <mergeCell ref="A4:J6"/>
    <mergeCell ref="A3:J3"/>
  </mergeCells>
  <pageMargins left="0.78740157480314965" right="0.78740157480314965" top="0.78740157480314965" bottom="0.78740157480314965" header="0.31496062992125984" footer="0.31496062992125984"/>
  <pageSetup paperSize="9" scale="70" fitToHeight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2026-07-17T05:40:44Z</dcterms:modified>
</cp:coreProperties>
</file>