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_Закупки\_ЕП\44-ФЗ\__зз-0339_индикатор ВГД+_КО_ПЗ_п4 (ЕАТ)\"/>
    </mc:Choice>
  </mc:AlternateContent>
  <bookViews>
    <workbookView xWindow="0" yWindow="600" windowWidth="14130" windowHeight="11100"/>
  </bookViews>
  <sheets>
    <sheet name="Обоснование НМЦК" sheetId="3" r:id="rId1"/>
  </sheets>
  <definedNames>
    <definedName name="_xlnm._FilterDatabase" localSheetId="0" hidden="1">'Обоснование НМЦК'!$A$6:$N$19</definedName>
    <definedName name="_xlnm.Print_Area" localSheetId="0">'Обоснование НМЦК'!$A$2:$P$25</definedName>
  </definedNames>
  <calcPr calcId="162913"/>
</workbook>
</file>

<file path=xl/calcChain.xml><?xml version="1.0" encoding="utf-8"?>
<calcChain xmlns="http://schemas.openxmlformats.org/spreadsheetml/2006/main">
  <c r="F14" i="3" l="1"/>
  <c r="I14" i="3" s="1"/>
  <c r="K14" i="3" s="1"/>
  <c r="N14" i="3" s="1"/>
  <c r="O7" i="3"/>
  <c r="O14" i="3"/>
  <c r="P14" i="3" s="1"/>
  <c r="H14" i="3"/>
  <c r="G14" i="3" l="1"/>
  <c r="P7" i="3" l="1"/>
  <c r="P19" i="3" s="1"/>
  <c r="G7" i="3" l="1"/>
  <c r="F7" i="3"/>
  <c r="I7" i="3" s="1"/>
  <c r="H7" i="3" l="1"/>
  <c r="K7" i="3" l="1"/>
  <c r="N7" i="3" l="1"/>
  <c r="N19" i="3" s="1"/>
</calcChain>
</file>

<file path=xl/sharedStrings.xml><?xml version="1.0" encoding="utf-8"?>
<sst xmlns="http://schemas.openxmlformats.org/spreadsheetml/2006/main" count="47" uniqueCount="41">
  <si>
    <t>Кол-во</t>
  </si>
  <si>
    <t>Сумма, руб</t>
  </si>
  <si>
    <t>№ пп</t>
  </si>
  <si>
    <t>Наименование товара</t>
  </si>
  <si>
    <t>Методы определения и обоснования цены</t>
  </si>
  <si>
    <t>Источник информации о цене товара</t>
  </si>
  <si>
    <t>Цена за товар в соответствии с источником информации,
руб.</t>
  </si>
  <si>
    <t>Метод сопоставимых рыночных цен
(анализ рынка)</t>
  </si>
  <si>
    <t>Ед. измер.</t>
  </si>
  <si>
    <t>Ценовое предложение №1</t>
  </si>
  <si>
    <t>Ценовое предложение №2</t>
  </si>
  <si>
    <t>Ценовое предложение №3</t>
  </si>
  <si>
    <t>Однородность цен, руб.</t>
  </si>
  <si>
    <t>Коэффициент вариации, %</t>
  </si>
  <si>
    <t>Работник контрактной службы (контрактный управляющий):</t>
  </si>
  <si>
    <t>Специалист по закупкам</t>
  </si>
  <si>
    <t>(должность)</t>
  </si>
  <si>
    <t>(подпись)</t>
  </si>
  <si>
    <t>(расшифровка подписи)</t>
  </si>
  <si>
    <t>Средняя цена за ед. товара, руб.</t>
  </si>
  <si>
    <t>НДС, %</t>
  </si>
  <si>
    <t>Расчетная цена заказчика единицы МИ, 
без НДС, руб.</t>
  </si>
  <si>
    <t>Расчетная цена заказчика единицы МИ, 
с НДС, руб.</t>
  </si>
  <si>
    <t>Обоснование начальной (максимальной) цены контракта</t>
  </si>
  <si>
    <t>НМЦК</t>
  </si>
  <si>
    <t>Расчётная цена</t>
  </si>
  <si>
    <t>Используемый метод определения Н(М)ЦК: в соответствии с приказом Минздрава России от 15.05.2020 N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</t>
  </si>
  <si>
    <t>Обоснование определения Н(М)ЦК: Средневзвешенное значение единицы выявлено методом сопоставимых рыночных цен (анализа рынка) в соответствии с ч. 2-6 статьи 22 Федерального закона от 05 апреля 2013 № 44-ФЗ "О контрактной системе в сфере закупок товаров, работ, услуг для обеспечения государственных и муниципальных нужд"</t>
  </si>
  <si>
    <t>Начальная цена единицы МИ, 
с НДС в соответствии с выделенными лимитами, руб.*</t>
  </si>
  <si>
    <t>НМЦК в соответствии с выделенными лимитами, руб.*</t>
  </si>
  <si>
    <t>Огородников Ю.В.</t>
  </si>
  <si>
    <t>штука</t>
  </si>
  <si>
    <t>* расчет НМЦК произведен согласно п.18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изделий, предусмотренного Приказом Минздрава России от 15.05.2020 N 450н и на основании минимальной стоимости из предложенных поставщиками цен, что соответствует принципу эффективности использования бюджетных средств</t>
  </si>
  <si>
    <t>Индикатор внутриглазного давления портативный ИГД-02 «ПРА»</t>
  </si>
  <si>
    <t>Офтальмоскоп ручной зеркальный ОРЗ-01</t>
  </si>
  <si>
    <t>комплект</t>
  </si>
  <si>
    <t>Ценовое предложение №4</t>
  </si>
  <si>
    <t>Ценовое предложение №5</t>
  </si>
  <si>
    <t>Ценовое предложение №6</t>
  </si>
  <si>
    <t>Поставка индикатора внутриглазного давления портативного, офтальмоскопа ручного зеркального</t>
  </si>
  <si>
    <t>Ценовое предложение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</si>
</sst>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[$$-409]* #,##0.00_ ;_-[$$-409]* \-#,##0.00\ ;_-[$$-409]* &quot;-&quot;??_ ;_-@_ "/>
    <numFmt numFmtId="165" formatCode="#,##0.00\ _₽"/>
  </numFmts>
  <fonts count="9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0" xfId="0" applyFont="1" applyAlignment="1"/>
    <xf numFmtId="0" fontId="0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" fontId="0" fillId="0" borderId="0" xfId="0" applyNumberFormat="1"/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65" fontId="7" fillId="3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2" borderId="1" xfId="0" applyFont="1" applyFill="1" applyBorder="1" applyAlignment="1">
      <alignment horizontal="right" wrapText="1"/>
    </xf>
    <xf numFmtId="0" fontId="4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65" fontId="6" fillId="2" borderId="2" xfId="0" applyNumberFormat="1" applyFont="1" applyFill="1" applyBorder="1" applyAlignment="1">
      <alignment horizontal="center" vertical="center" wrapText="1"/>
    </xf>
    <xf numFmtId="165" fontId="6" fillId="2" borderId="3" xfId="0" applyNumberFormat="1" applyFont="1" applyFill="1" applyBorder="1" applyAlignment="1">
      <alignment horizontal="center" vertical="center" wrapText="1"/>
    </xf>
    <xf numFmtId="165" fontId="6" fillId="2" borderId="4" xfId="0" applyNumberFormat="1" applyFont="1" applyFill="1" applyBorder="1" applyAlignment="1">
      <alignment horizontal="center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1" fontId="6" fillId="2" borderId="3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165" fontId="6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25"/>
  <sheetViews>
    <sheetView tabSelected="1" zoomScaleNormal="100" zoomScaleSheetLayoutView="85" workbookViewId="0">
      <selection activeCell="A6" sqref="A6"/>
    </sheetView>
  </sheetViews>
  <sheetFormatPr defaultColWidth="8.85546875" defaultRowHeight="15" x14ac:dyDescent="0.25"/>
  <cols>
    <col min="1" max="1" width="4.140625" customWidth="1"/>
    <col min="2" max="2" width="25" customWidth="1"/>
    <col min="3" max="4" width="17.7109375" customWidth="1"/>
    <col min="5" max="9" width="15.7109375" customWidth="1"/>
    <col min="10" max="10" width="10.7109375" style="6" customWidth="1"/>
    <col min="11" max="11" width="15.7109375" customWidth="1"/>
    <col min="12" max="13" width="10.7109375" customWidth="1"/>
    <col min="14" max="16" width="17.7109375" customWidth="1"/>
  </cols>
  <sheetData>
    <row r="2" spans="1:16" ht="20.100000000000001" customHeight="1" x14ac:dyDescent="0.25">
      <c r="A2" s="31" t="s">
        <v>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0.100000000000001" customHeight="1" x14ac:dyDescent="0.25">
      <c r="A3" s="31" t="s">
        <v>39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1:16" ht="30" customHeight="1" x14ac:dyDescent="0.25">
      <c r="A4" s="32" t="s">
        <v>26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</row>
    <row r="5" spans="1:16" ht="30" customHeight="1" x14ac:dyDescent="0.25">
      <c r="A5" s="33" t="s">
        <v>27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</row>
    <row r="6" spans="1:16" ht="85.5" x14ac:dyDescent="0.25">
      <c r="A6" s="7" t="s">
        <v>2</v>
      </c>
      <c r="B6" s="7" t="s">
        <v>3</v>
      </c>
      <c r="C6" s="7" t="s">
        <v>4</v>
      </c>
      <c r="D6" s="7" t="s">
        <v>5</v>
      </c>
      <c r="E6" s="8" t="s">
        <v>6</v>
      </c>
      <c r="F6" s="8" t="s">
        <v>19</v>
      </c>
      <c r="G6" s="8" t="s">
        <v>12</v>
      </c>
      <c r="H6" s="8" t="s">
        <v>13</v>
      </c>
      <c r="I6" s="8" t="s">
        <v>21</v>
      </c>
      <c r="J6" s="9" t="s">
        <v>20</v>
      </c>
      <c r="K6" s="8" t="s">
        <v>22</v>
      </c>
      <c r="L6" s="8" t="s">
        <v>8</v>
      </c>
      <c r="M6" s="7" t="s">
        <v>0</v>
      </c>
      <c r="N6" s="8" t="s">
        <v>1</v>
      </c>
      <c r="O6" s="8" t="s">
        <v>28</v>
      </c>
      <c r="P6" s="8" t="s">
        <v>29</v>
      </c>
    </row>
    <row r="7" spans="1:16" ht="30" customHeight="1" x14ac:dyDescent="0.25">
      <c r="A7" s="25">
        <v>1</v>
      </c>
      <c r="B7" s="25" t="s">
        <v>33</v>
      </c>
      <c r="C7" s="28" t="s">
        <v>7</v>
      </c>
      <c r="D7" s="10" t="s">
        <v>9</v>
      </c>
      <c r="E7" s="11">
        <v>53500</v>
      </c>
      <c r="F7" s="18">
        <f>AVERAGE(E7:E13)</f>
        <v>54242.857142857145</v>
      </c>
      <c r="G7" s="18">
        <f>AVERAGE(E7:E13)</f>
        <v>54242.857142857145</v>
      </c>
      <c r="H7" s="18">
        <f>ROUND(((STDEV(E7:E13))/(AVERAGE(E7:E13)))*100,2)</f>
        <v>14.32</v>
      </c>
      <c r="I7" s="18">
        <f>F7/(1+0.01*J7)</f>
        <v>54242.857142857145</v>
      </c>
      <c r="J7" s="21">
        <v>0</v>
      </c>
      <c r="K7" s="18">
        <f>ROUND((I7*(1+0.01*J7)),2)</f>
        <v>54242.86</v>
      </c>
      <c r="L7" s="18" t="s">
        <v>31</v>
      </c>
      <c r="M7" s="21">
        <v>1</v>
      </c>
      <c r="N7" s="18">
        <f>K7*M7</f>
        <v>54242.86</v>
      </c>
      <c r="O7" s="34">
        <f>ROUND(MIN(E7:E13),2)</f>
        <v>46000</v>
      </c>
      <c r="P7" s="34">
        <f>O7*M7</f>
        <v>46000</v>
      </c>
    </row>
    <row r="8" spans="1:16" ht="30" customHeight="1" x14ac:dyDescent="0.25">
      <c r="A8" s="26"/>
      <c r="B8" s="26"/>
      <c r="C8" s="29"/>
      <c r="D8" s="10" t="s">
        <v>10</v>
      </c>
      <c r="E8" s="11">
        <v>46000</v>
      </c>
      <c r="F8" s="19"/>
      <c r="G8" s="19"/>
      <c r="H8" s="19"/>
      <c r="I8" s="19"/>
      <c r="J8" s="22"/>
      <c r="K8" s="19"/>
      <c r="L8" s="19"/>
      <c r="M8" s="22"/>
      <c r="N8" s="19"/>
      <c r="O8" s="34"/>
      <c r="P8" s="34"/>
    </row>
    <row r="9" spans="1:16" ht="30" customHeight="1" x14ac:dyDescent="0.25">
      <c r="A9" s="26"/>
      <c r="B9" s="26"/>
      <c r="C9" s="29"/>
      <c r="D9" s="10" t="s">
        <v>11</v>
      </c>
      <c r="E9" s="11">
        <v>48200</v>
      </c>
      <c r="F9" s="19"/>
      <c r="G9" s="19"/>
      <c r="H9" s="19"/>
      <c r="I9" s="19"/>
      <c r="J9" s="22"/>
      <c r="K9" s="19"/>
      <c r="L9" s="19"/>
      <c r="M9" s="22"/>
      <c r="N9" s="19"/>
      <c r="O9" s="34"/>
      <c r="P9" s="34"/>
    </row>
    <row r="10" spans="1:16" ht="30" customHeight="1" x14ac:dyDescent="0.25">
      <c r="A10" s="26"/>
      <c r="B10" s="26"/>
      <c r="C10" s="29"/>
      <c r="D10" s="10" t="s">
        <v>36</v>
      </c>
      <c r="E10" s="11">
        <v>50000</v>
      </c>
      <c r="F10" s="19"/>
      <c r="G10" s="19"/>
      <c r="H10" s="19"/>
      <c r="I10" s="19"/>
      <c r="J10" s="22"/>
      <c r="K10" s="19"/>
      <c r="L10" s="19"/>
      <c r="M10" s="22"/>
      <c r="N10" s="19"/>
      <c r="O10" s="34"/>
      <c r="P10" s="34"/>
    </row>
    <row r="11" spans="1:16" ht="30" customHeight="1" x14ac:dyDescent="0.25">
      <c r="A11" s="26"/>
      <c r="B11" s="26"/>
      <c r="C11" s="29"/>
      <c r="D11" s="10" t="s">
        <v>37</v>
      </c>
      <c r="E11" s="11">
        <v>52500</v>
      </c>
      <c r="F11" s="19"/>
      <c r="G11" s="19"/>
      <c r="H11" s="19"/>
      <c r="I11" s="19"/>
      <c r="J11" s="22"/>
      <c r="K11" s="19"/>
      <c r="L11" s="19"/>
      <c r="M11" s="22"/>
      <c r="N11" s="19"/>
      <c r="O11" s="34"/>
      <c r="P11" s="34"/>
    </row>
    <row r="12" spans="1:16" ht="30" customHeight="1" x14ac:dyDescent="0.25">
      <c r="A12" s="26"/>
      <c r="B12" s="26"/>
      <c r="C12" s="29"/>
      <c r="D12" s="10" t="s">
        <v>38</v>
      </c>
      <c r="E12" s="11">
        <v>67500</v>
      </c>
      <c r="F12" s="19"/>
      <c r="G12" s="19"/>
      <c r="H12" s="19"/>
      <c r="I12" s="19"/>
      <c r="J12" s="22"/>
      <c r="K12" s="19"/>
      <c r="L12" s="19"/>
      <c r="M12" s="22"/>
      <c r="N12" s="19"/>
      <c r="O12" s="34"/>
      <c r="P12" s="34"/>
    </row>
    <row r="13" spans="1:16" ht="30" customHeight="1" x14ac:dyDescent="0.25">
      <c r="A13" s="27"/>
      <c r="B13" s="27"/>
      <c r="C13" s="30"/>
      <c r="D13" s="10" t="s">
        <v>40</v>
      </c>
      <c r="E13" s="11">
        <v>62000</v>
      </c>
      <c r="F13" s="20"/>
      <c r="G13" s="20"/>
      <c r="H13" s="20"/>
      <c r="I13" s="20"/>
      <c r="J13" s="23"/>
      <c r="K13" s="20"/>
      <c r="L13" s="20"/>
      <c r="M13" s="23"/>
      <c r="N13" s="20"/>
      <c r="O13" s="34"/>
      <c r="P13" s="34"/>
    </row>
    <row r="14" spans="1:16" ht="30" customHeight="1" x14ac:dyDescent="0.25">
      <c r="A14" s="25">
        <v>2</v>
      </c>
      <c r="B14" s="25" t="s">
        <v>34</v>
      </c>
      <c r="C14" s="28" t="s">
        <v>7</v>
      </c>
      <c r="D14" s="10" t="s">
        <v>9</v>
      </c>
      <c r="E14" s="11">
        <v>13700</v>
      </c>
      <c r="F14" s="18">
        <f>AVERAGE(E14:E18)</f>
        <v>14651</v>
      </c>
      <c r="G14" s="18">
        <f>AVERAGE(E14:E18)</f>
        <v>14651</v>
      </c>
      <c r="H14" s="18">
        <f>ROUND(((STDEV(E14:E18))/(AVERAGE(E14:E18)))*100,2)</f>
        <v>21.12</v>
      </c>
      <c r="I14" s="18">
        <f>F14/(1+0.01*J14)</f>
        <v>14651</v>
      </c>
      <c r="J14" s="21">
        <v>0</v>
      </c>
      <c r="K14" s="18">
        <f>ROUND((I14*(1+0.01*J14)),2)</f>
        <v>14651</v>
      </c>
      <c r="L14" s="18" t="s">
        <v>35</v>
      </c>
      <c r="M14" s="21">
        <v>1</v>
      </c>
      <c r="N14" s="18">
        <f>K14*M14</f>
        <v>14651</v>
      </c>
      <c r="O14" s="34">
        <f>ROUND(MIN(E14:E18),2)</f>
        <v>12100</v>
      </c>
      <c r="P14" s="34">
        <f>O14*M14</f>
        <v>12100</v>
      </c>
    </row>
    <row r="15" spans="1:16" ht="30" customHeight="1" x14ac:dyDescent="0.25">
      <c r="A15" s="26"/>
      <c r="B15" s="26"/>
      <c r="C15" s="29"/>
      <c r="D15" s="10" t="s">
        <v>10</v>
      </c>
      <c r="E15" s="11">
        <v>14080</v>
      </c>
      <c r="F15" s="19"/>
      <c r="G15" s="19"/>
      <c r="H15" s="19"/>
      <c r="I15" s="19"/>
      <c r="J15" s="22"/>
      <c r="K15" s="19"/>
      <c r="L15" s="19"/>
      <c r="M15" s="22"/>
      <c r="N15" s="19"/>
      <c r="O15" s="34"/>
      <c r="P15" s="34"/>
    </row>
    <row r="16" spans="1:16" ht="30" customHeight="1" x14ac:dyDescent="0.25">
      <c r="A16" s="26"/>
      <c r="B16" s="26"/>
      <c r="C16" s="29"/>
      <c r="D16" s="10" t="s">
        <v>11</v>
      </c>
      <c r="E16" s="11">
        <v>13350</v>
      </c>
      <c r="F16" s="19"/>
      <c r="G16" s="19"/>
      <c r="H16" s="19"/>
      <c r="I16" s="19"/>
      <c r="J16" s="22"/>
      <c r="K16" s="19"/>
      <c r="L16" s="19"/>
      <c r="M16" s="22"/>
      <c r="N16" s="19"/>
      <c r="O16" s="34"/>
      <c r="P16" s="34"/>
    </row>
    <row r="17" spans="1:16" ht="30" customHeight="1" x14ac:dyDescent="0.25">
      <c r="A17" s="26"/>
      <c r="B17" s="26"/>
      <c r="C17" s="29"/>
      <c r="D17" s="10" t="s">
        <v>36</v>
      </c>
      <c r="E17" s="11">
        <v>20025</v>
      </c>
      <c r="F17" s="19"/>
      <c r="G17" s="19"/>
      <c r="H17" s="19"/>
      <c r="I17" s="19"/>
      <c r="J17" s="22"/>
      <c r="K17" s="19"/>
      <c r="L17" s="19"/>
      <c r="M17" s="22"/>
      <c r="N17" s="19"/>
      <c r="O17" s="34"/>
      <c r="P17" s="34"/>
    </row>
    <row r="18" spans="1:16" ht="30" customHeight="1" x14ac:dyDescent="0.25">
      <c r="A18" s="27"/>
      <c r="B18" s="27"/>
      <c r="C18" s="30"/>
      <c r="D18" s="10" t="s">
        <v>37</v>
      </c>
      <c r="E18" s="11">
        <v>12100</v>
      </c>
      <c r="F18" s="20"/>
      <c r="G18" s="20"/>
      <c r="H18" s="20"/>
      <c r="I18" s="20"/>
      <c r="J18" s="23"/>
      <c r="K18" s="20"/>
      <c r="L18" s="20"/>
      <c r="M18" s="23"/>
      <c r="N18" s="20"/>
      <c r="O18" s="34"/>
      <c r="P18" s="34"/>
    </row>
    <row r="19" spans="1:16" ht="17.25" customHeight="1" x14ac:dyDescent="0.25">
      <c r="A19" s="15" t="s">
        <v>25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2">
        <f>SUM(N7:N18)</f>
        <v>68893.86</v>
      </c>
      <c r="O19" s="12" t="s">
        <v>24</v>
      </c>
      <c r="P19" s="12">
        <f>SUM(P7:P18)</f>
        <v>58100</v>
      </c>
    </row>
    <row r="21" spans="1:16" ht="45" customHeight="1" x14ac:dyDescent="0.25">
      <c r="A21" s="24" t="s">
        <v>32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3" spans="1:16" x14ac:dyDescent="0.25">
      <c r="A23" s="1" t="s">
        <v>14</v>
      </c>
      <c r="B23" s="2"/>
      <c r="C23" s="2"/>
      <c r="D23" s="2"/>
      <c r="E23" s="2"/>
    </row>
    <row r="24" spans="1:16" x14ac:dyDescent="0.25">
      <c r="A24" s="3"/>
      <c r="B24" s="4" t="s">
        <v>15</v>
      </c>
      <c r="C24" s="4"/>
      <c r="D24" s="13" t="s">
        <v>30</v>
      </c>
      <c r="E24" s="14"/>
    </row>
    <row r="25" spans="1:16" x14ac:dyDescent="0.25">
      <c r="A25" s="3"/>
      <c r="B25" s="5" t="s">
        <v>16</v>
      </c>
      <c r="C25" s="5" t="s">
        <v>17</v>
      </c>
      <c r="D25" s="16" t="s">
        <v>18</v>
      </c>
      <c r="E25" s="17"/>
    </row>
  </sheetData>
  <mergeCells count="36">
    <mergeCell ref="N14:N18"/>
    <mergeCell ref="O14:O18"/>
    <mergeCell ref="F14:F18"/>
    <mergeCell ref="G14:G18"/>
    <mergeCell ref="H14:H18"/>
    <mergeCell ref="I14:I18"/>
    <mergeCell ref="J14:J18"/>
    <mergeCell ref="A2:P2"/>
    <mergeCell ref="A3:P3"/>
    <mergeCell ref="A4:P4"/>
    <mergeCell ref="A5:P5"/>
    <mergeCell ref="O7:O13"/>
    <mergeCell ref="P7:P13"/>
    <mergeCell ref="N7:N13"/>
    <mergeCell ref="B7:B13"/>
    <mergeCell ref="C7:C13"/>
    <mergeCell ref="P14:P18"/>
    <mergeCell ref="K14:K18"/>
    <mergeCell ref="L14:L18"/>
    <mergeCell ref="M14:M18"/>
    <mergeCell ref="D24:E24"/>
    <mergeCell ref="A19:M19"/>
    <mergeCell ref="D25:E25"/>
    <mergeCell ref="L7:L13"/>
    <mergeCell ref="I7:I13"/>
    <mergeCell ref="H7:H13"/>
    <mergeCell ref="G7:G13"/>
    <mergeCell ref="F7:F13"/>
    <mergeCell ref="J7:J13"/>
    <mergeCell ref="K7:K13"/>
    <mergeCell ref="A21:P21"/>
    <mergeCell ref="A7:A13"/>
    <mergeCell ref="M7:M13"/>
    <mergeCell ref="A14:A18"/>
    <mergeCell ref="B14:B18"/>
    <mergeCell ref="C14:C18"/>
  </mergeCells>
  <phoneticPr fontId="1" type="noConversion"/>
  <conditionalFormatting sqref="H7:H13">
    <cfRule type="cellIs" dxfId="2" priority="58" operator="greaterThan">
      <formula>33</formula>
    </cfRule>
  </conditionalFormatting>
  <conditionalFormatting sqref="P19">
    <cfRule type="expression" dxfId="1" priority="20">
      <formula>$N$19&lt;$P$19</formula>
    </cfRule>
  </conditionalFormatting>
  <conditionalFormatting sqref="H14:H18">
    <cfRule type="cellIs" dxfId="0" priority="15" operator="greaterThan">
      <formula>33</formula>
    </cfRule>
  </conditionalFormatting>
  <pageMargins left="0.39370078740157483" right="0.39370078740157483" top="0.39370078740157483" bottom="0.39370078740157483" header="0.31496062992125984" footer="0.31496062992125984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Обоснование НМЦК</vt:lpstr>
      <vt:lpstr>'Обоснование НМЦК'!Область_печати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Alekseeva_a</dc:creator>
  <cp:lastModifiedBy>User</cp:lastModifiedBy>
  <cp:lastPrinted>2025-05-15T06:39:28Z</cp:lastPrinted>
  <dcterms:created xsi:type="dcterms:W3CDTF">2018-10-01T14:43:23Z</dcterms:created>
  <dcterms:modified xsi:type="dcterms:W3CDTF">2026-09-02T13:18:38Z</dcterms:modified>
</cp:coreProperties>
</file>