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.Volynkina\Desktop\ВКС 2026\"/>
    </mc:Choice>
  </mc:AlternateContent>
  <xr:revisionPtr revIDLastSave="0" documentId="13_ncr:1_{F6E39777-A670-42B2-9FE5-0C02E3DCA73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3" i="1" l="1"/>
  <c r="I13" i="1" s="1"/>
  <c r="N13" i="1" s="1"/>
  <c r="K13" i="1"/>
  <c r="L13" i="1" s="1"/>
  <c r="M13" i="1" s="1"/>
  <c r="H14" i="1"/>
  <c r="I14" i="1" s="1"/>
  <c r="N14" i="1" s="1"/>
  <c r="K14" i="1"/>
  <c r="L14" i="1" s="1"/>
  <c r="M14" i="1" s="1"/>
  <c r="H15" i="1"/>
  <c r="I15" i="1" s="1"/>
  <c r="N15" i="1" s="1"/>
  <c r="K15" i="1"/>
  <c r="L15" i="1" s="1"/>
  <c r="M15" i="1" s="1"/>
  <c r="H16" i="1"/>
  <c r="I16" i="1" s="1"/>
  <c r="N16" i="1" s="1"/>
  <c r="K16" i="1"/>
  <c r="L16" i="1" s="1"/>
  <c r="M16" i="1" s="1"/>
  <c r="H17" i="1"/>
  <c r="I17" i="1" s="1"/>
  <c r="N17" i="1" s="1"/>
  <c r="K17" i="1"/>
  <c r="L17" i="1" l="1"/>
  <c r="M17" i="1" s="1"/>
  <c r="N18" i="1"/>
</calcChain>
</file>

<file path=xl/sharedStrings.xml><?xml version="1.0" encoding="utf-8"?>
<sst xmlns="http://schemas.openxmlformats.org/spreadsheetml/2006/main" count="57" uniqueCount="44">
  <si>
    <t xml:space="preserve">ОБОСНОВАНИЕ НАЧАЛЬНОЙ (МАКСИМАЛЬНОЙ) ЦЕНЫ </t>
  </si>
  <si>
    <t>Предмет закупки</t>
  </si>
  <si>
    <t>В качестве источников информации о ценах товаров, работ, услуг, являющихся предметом закупки, использованы:</t>
  </si>
  <si>
    <t>Истоник № 1</t>
  </si>
  <si>
    <t xml:space="preserve"> -</t>
  </si>
  <si>
    <t>вх. №</t>
  </si>
  <si>
    <t>б/н</t>
  </si>
  <si>
    <t>Дата</t>
  </si>
  <si>
    <t>Истоник № 2</t>
  </si>
  <si>
    <t>Истоник № 3</t>
  </si>
  <si>
    <t>№ п/п</t>
  </si>
  <si>
    <t>Наименование товара, работ, услуг</t>
  </si>
  <si>
    <t>Количество /Объем</t>
  </si>
  <si>
    <t>Источник №1</t>
  </si>
  <si>
    <t>Источник №2</t>
  </si>
  <si>
    <t>Источник №3</t>
  </si>
  <si>
    <t>Среднее арифметическое знач., руб. , &lt;ц&gt;</t>
  </si>
  <si>
    <t>Округление</t>
  </si>
  <si>
    <t>Кол-во истоников цен. инф-ции</t>
  </si>
  <si>
    <t>Среднее квадратичное отклонение</t>
  </si>
  <si>
    <r>
      <rPr>
        <b/>
        <sz val="12"/>
        <rFont val="Times New Roman"/>
        <charset val="204"/>
      </rPr>
      <t xml:space="preserve">Коэффициент вариаций, % V=            </t>
    </r>
    <r>
      <rPr>
        <i/>
        <sz val="12"/>
        <rFont val="Times New Roman"/>
        <charset val="204"/>
      </rPr>
      <t>(не должен. превышать 33%)</t>
    </r>
  </si>
  <si>
    <t>Совокупность значений</t>
  </si>
  <si>
    <t>НМЦК, руб.</t>
  </si>
  <si>
    <t>Ед. изм.</t>
  </si>
  <si>
    <t>Кол-во</t>
  </si>
  <si>
    <t>Цена за ед. изм.</t>
  </si>
  <si>
    <t>шт.</t>
  </si>
  <si>
    <t>Начальная (максимальная) цена контракта</t>
  </si>
  <si>
    <t xml:space="preserve"> Поставка и монтаж (включая пуско-наладочные работы) системы ВКС для нужд Уральского МТУ по надзору за ЯРБ Ростехнадзора</t>
  </si>
  <si>
    <t>Руководитель управления</t>
  </si>
  <si>
    <t>Начальник ФХиПР</t>
  </si>
  <si>
    <t>Исполнитель</t>
  </si>
  <si>
    <t>И.В. Останин</t>
  </si>
  <si>
    <t>К.А. Токарева</t>
  </si>
  <si>
    <t>С.Ю. Волынкина</t>
  </si>
  <si>
    <t>2026-031</t>
  </si>
  <si>
    <t>ООО Голдентранс</t>
  </si>
  <si>
    <t>ООО Оптивера-центр</t>
  </si>
  <si>
    <t>Центральное устройство системы</t>
  </si>
  <si>
    <t>Периферийное устройство системы</t>
  </si>
  <si>
    <t xml:space="preserve">Видеобар </t>
  </si>
  <si>
    <t>ООО АВ-системы</t>
  </si>
  <si>
    <t xml:space="preserve">ЖК панель 75" </t>
  </si>
  <si>
    <t>Универсальное фиксированное настенное крепление  для жк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</si>
</sst>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8" x14ac:knownFonts="1">
    <font>
      <sz val="11"/>
      <color theme="1"/>
      <name val="Calibri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name val="Times New Roman"/>
      <charset val="204"/>
    </font>
    <font>
      <i/>
      <sz val="12"/>
      <name val="Times New Roman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</xf>
    <xf numFmtId="14" fontId="1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68040</xdr:colOff>
      <xdr:row>11</xdr:row>
      <xdr:rowOff>340200</xdr:rowOff>
    </xdr:from>
    <xdr:to>
      <xdr:col>10</xdr:col>
      <xdr:colOff>1591560</xdr:colOff>
      <xdr:row>11</xdr:row>
      <xdr:rowOff>894960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>
        <a:xfrm>
          <a:off x="12445560" y="3280320"/>
          <a:ext cx="1523520" cy="5547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11</xdr:col>
      <xdr:colOff>408240</xdr:colOff>
      <xdr:row>11</xdr:row>
      <xdr:rowOff>462600</xdr:rowOff>
    </xdr:from>
    <xdr:to>
      <xdr:col>11</xdr:col>
      <xdr:colOff>1357560</xdr:colOff>
      <xdr:row>11</xdr:row>
      <xdr:rowOff>963000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>
        <a:xfrm>
          <a:off x="14517360" y="3402720"/>
          <a:ext cx="949320" cy="500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8"/>
  <sheetViews>
    <sheetView tabSelected="1" zoomScale="90" zoomScaleNormal="90" workbookViewId="0">
      <selection activeCell="D17" sqref="D17"/>
    </sheetView>
  </sheetViews>
  <sheetFormatPr defaultColWidth="9.109375" defaultRowHeight="14.25" customHeight="1" x14ac:dyDescent="0.3"/>
  <cols>
    <col min="1" max="1" width="6" style="1" customWidth="1"/>
    <col min="2" max="2" width="42.109375" style="1" customWidth="1"/>
    <col min="3" max="3" width="11.77734375" style="1" customWidth="1"/>
    <col min="4" max="4" width="16.5546875" style="1" customWidth="1"/>
    <col min="5" max="7" width="18.5546875" style="2" customWidth="1"/>
    <col min="8" max="8" width="14.88671875" style="2" customWidth="1"/>
    <col min="9" max="9" width="16.44140625" style="2" customWidth="1"/>
    <col min="10" max="10" width="12.109375" style="1" customWidth="1"/>
    <col min="11" max="11" width="24.5546875" style="1" customWidth="1"/>
    <col min="12" max="12" width="24.44140625" style="1" customWidth="1"/>
    <col min="13" max="13" width="18.88671875" style="1" customWidth="1"/>
    <col min="14" max="14" width="25.6640625" style="2" customWidth="1"/>
    <col min="15" max="15" width="17.33203125" style="1" customWidth="1"/>
    <col min="16" max="17" width="9.109375" style="1"/>
    <col min="18" max="18" width="22.5546875" style="1" customWidth="1"/>
    <col min="19" max="19" width="9.109375" style="1"/>
    <col min="20" max="20" width="13" style="1" customWidth="1"/>
    <col min="21" max="16384" width="9.109375" style="1"/>
  </cols>
  <sheetData>
    <row r="1" spans="1:36" ht="1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36" ht="15.6" x14ac:dyDescent="0.3"/>
    <row r="3" spans="1:36" ht="14.85" customHeight="1" x14ac:dyDescent="0.3">
      <c r="A3" s="3"/>
      <c r="B3" s="4" t="s">
        <v>1</v>
      </c>
      <c r="C3" s="34" t="s">
        <v>28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36" ht="9" customHeight="1" x14ac:dyDescent="0.3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36" ht="8.25" customHeight="1" x14ac:dyDescent="0.3"/>
    <row r="6" spans="1:36" ht="15.75" customHeight="1" x14ac:dyDescent="0.3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36" ht="15" customHeight="1" x14ac:dyDescent="0.3">
      <c r="B7" s="4" t="s">
        <v>3</v>
      </c>
      <c r="C7" s="1" t="s">
        <v>4</v>
      </c>
      <c r="D7" s="31" t="s">
        <v>41</v>
      </c>
      <c r="E7" s="31"/>
      <c r="F7" s="4" t="s">
        <v>5</v>
      </c>
      <c r="G7" s="6" t="s">
        <v>35</v>
      </c>
      <c r="H7" s="4" t="s">
        <v>7</v>
      </c>
      <c r="I7" s="7">
        <v>46101</v>
      </c>
      <c r="J7" s="8"/>
      <c r="K7" s="8"/>
      <c r="L7" s="8"/>
      <c r="M7" s="8"/>
      <c r="N7" s="8"/>
    </row>
    <row r="8" spans="1:36" ht="15" customHeight="1" x14ac:dyDescent="0.3">
      <c r="B8" s="4" t="s">
        <v>8</v>
      </c>
      <c r="C8" s="1" t="s">
        <v>4</v>
      </c>
      <c r="D8" s="31" t="s">
        <v>36</v>
      </c>
      <c r="E8" s="31"/>
      <c r="F8" s="4" t="s">
        <v>5</v>
      </c>
      <c r="G8" s="6" t="s">
        <v>6</v>
      </c>
      <c r="H8" s="4" t="s">
        <v>7</v>
      </c>
      <c r="I8" s="7">
        <v>46101</v>
      </c>
      <c r="J8" s="8"/>
      <c r="K8" s="8"/>
      <c r="L8" s="8"/>
      <c r="M8" s="8"/>
      <c r="N8" s="8"/>
    </row>
    <row r="9" spans="1:36" ht="15" customHeight="1" x14ac:dyDescent="0.3">
      <c r="B9" s="4" t="s">
        <v>9</v>
      </c>
      <c r="C9" s="1" t="s">
        <v>4</v>
      </c>
      <c r="D9" s="31" t="s">
        <v>37</v>
      </c>
      <c r="E9" s="31"/>
      <c r="F9" s="4" t="s">
        <v>5</v>
      </c>
      <c r="G9" s="6" t="s">
        <v>6</v>
      </c>
      <c r="H9" s="4" t="s">
        <v>7</v>
      </c>
      <c r="I9" s="7">
        <v>46101</v>
      </c>
      <c r="J9" s="8"/>
      <c r="K9" s="8"/>
      <c r="L9" s="8"/>
      <c r="M9" s="8"/>
      <c r="N9" s="8"/>
    </row>
    <row r="10" spans="1:36" ht="15.6" x14ac:dyDescent="0.3"/>
    <row r="11" spans="1:36" ht="26.25" customHeight="1" x14ac:dyDescent="0.3">
      <c r="A11" s="28" t="s">
        <v>10</v>
      </c>
      <c r="B11" s="28" t="s">
        <v>11</v>
      </c>
      <c r="C11" s="28" t="s">
        <v>12</v>
      </c>
      <c r="D11" s="28"/>
      <c r="E11" s="10" t="s">
        <v>13</v>
      </c>
      <c r="F11" s="10" t="s">
        <v>14</v>
      </c>
      <c r="G11" s="10" t="s">
        <v>15</v>
      </c>
      <c r="H11" s="32" t="s">
        <v>16</v>
      </c>
      <c r="I11" s="24" t="s">
        <v>17</v>
      </c>
      <c r="J11" s="28" t="s">
        <v>18</v>
      </c>
      <c r="K11" s="29" t="s">
        <v>19</v>
      </c>
      <c r="L11" s="30" t="s">
        <v>20</v>
      </c>
      <c r="M11" s="28" t="s">
        <v>21</v>
      </c>
      <c r="N11" s="24" t="s">
        <v>22</v>
      </c>
    </row>
    <row r="12" spans="1:36" ht="79.5" customHeight="1" thickBot="1" x14ac:dyDescent="0.35">
      <c r="A12" s="28"/>
      <c r="B12" s="28"/>
      <c r="C12" s="9" t="s">
        <v>23</v>
      </c>
      <c r="D12" s="9" t="s">
        <v>24</v>
      </c>
      <c r="E12" s="10" t="s">
        <v>25</v>
      </c>
      <c r="F12" s="10" t="s">
        <v>25</v>
      </c>
      <c r="G12" s="10" t="s">
        <v>25</v>
      </c>
      <c r="H12" s="32"/>
      <c r="I12" s="24"/>
      <c r="J12" s="28"/>
      <c r="K12" s="29"/>
      <c r="L12" s="29"/>
      <c r="M12" s="28"/>
      <c r="N12" s="24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s="13" customFormat="1" ht="30.6" customHeight="1" thickBot="1" x14ac:dyDescent="0.35">
      <c r="A13" s="19">
        <v>1</v>
      </c>
      <c r="B13" s="22" t="s">
        <v>38</v>
      </c>
      <c r="C13" s="19" t="s">
        <v>26</v>
      </c>
      <c r="D13" s="19">
        <v>1</v>
      </c>
      <c r="E13" s="20">
        <v>50672.98</v>
      </c>
      <c r="F13" s="18">
        <v>51000</v>
      </c>
      <c r="G13" s="18">
        <v>51000</v>
      </c>
      <c r="H13" s="18">
        <f t="shared" ref="H13:H17" si="0">AVERAGE(E13,F13,G13)</f>
        <v>50890.993333333339</v>
      </c>
      <c r="I13" s="18">
        <f t="shared" ref="I13:I17" si="1">ROUND(H13,2)</f>
        <v>50890.99</v>
      </c>
      <c r="J13" s="19">
        <v>3</v>
      </c>
      <c r="K13" s="12">
        <f t="shared" ref="K13:K17" si="2">STDEV(E13,F13,G13)</f>
        <v>188.80508503038956</v>
      </c>
      <c r="L13" s="12">
        <f t="shared" ref="L13:L17" si="3">K13/H13*100</f>
        <v>0.37099901704359778</v>
      </c>
      <c r="M13" s="19" t="str">
        <f t="shared" ref="M13:M17" si="4">IF(L13&lt;33,"ОДНОРОДНЫЕ","НЕОДНОРОДНЫЕ")</f>
        <v>ОДНОРОДНЫЕ</v>
      </c>
      <c r="N13" s="18">
        <f t="shared" ref="N13:N17" si="5">ROUND(D13*I13,2)</f>
        <v>50890.99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s="13" customFormat="1" ht="29.4" customHeight="1" thickBot="1" x14ac:dyDescent="0.35">
      <c r="A14" s="19">
        <v>2</v>
      </c>
      <c r="B14" s="23" t="s">
        <v>39</v>
      </c>
      <c r="C14" s="19" t="s">
        <v>26</v>
      </c>
      <c r="D14" s="19">
        <v>1</v>
      </c>
      <c r="E14" s="20">
        <v>31632.34</v>
      </c>
      <c r="F14" s="18">
        <v>35000</v>
      </c>
      <c r="G14" s="18">
        <v>35000</v>
      </c>
      <c r="H14" s="18">
        <f t="shared" si="0"/>
        <v>33877.446666666663</v>
      </c>
      <c r="I14" s="18">
        <f t="shared" si="1"/>
        <v>33877.449999999997</v>
      </c>
      <c r="J14" s="19">
        <v>3</v>
      </c>
      <c r="K14" s="12">
        <f t="shared" si="2"/>
        <v>1944.319407539135</v>
      </c>
      <c r="L14" s="12">
        <f t="shared" si="3"/>
        <v>5.739273761302166</v>
      </c>
      <c r="M14" s="19" t="str">
        <f t="shared" si="4"/>
        <v>ОДНОРОДНЫЕ</v>
      </c>
      <c r="N14" s="18">
        <f t="shared" si="5"/>
        <v>33877.449999999997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s="13" customFormat="1" ht="28.8" customHeight="1" thickBot="1" x14ac:dyDescent="0.35">
      <c r="A15" s="19">
        <v>3</v>
      </c>
      <c r="B15" s="23" t="s">
        <v>42</v>
      </c>
      <c r="C15" s="19" t="s">
        <v>26</v>
      </c>
      <c r="D15" s="19">
        <v>1</v>
      </c>
      <c r="E15" s="21">
        <v>126000</v>
      </c>
      <c r="F15" s="21">
        <v>130000</v>
      </c>
      <c r="G15" s="21">
        <v>125000</v>
      </c>
      <c r="H15" s="18">
        <f t="shared" si="0"/>
        <v>127000</v>
      </c>
      <c r="I15" s="18">
        <f t="shared" si="1"/>
        <v>127000</v>
      </c>
      <c r="J15" s="19">
        <v>3</v>
      </c>
      <c r="K15" s="12">
        <f t="shared" si="2"/>
        <v>2645.7513110645905</v>
      </c>
      <c r="L15" s="12">
        <f t="shared" si="3"/>
        <v>2.0832687488697563</v>
      </c>
      <c r="M15" s="19" t="str">
        <f t="shared" si="4"/>
        <v>ОДНОРОДНЫЕ</v>
      </c>
      <c r="N15" s="18">
        <f t="shared" si="5"/>
        <v>127000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s="13" customFormat="1" ht="28.8" customHeight="1" thickBot="1" x14ac:dyDescent="0.35">
      <c r="A16" s="19">
        <v>4</v>
      </c>
      <c r="B16" s="23" t="s">
        <v>43</v>
      </c>
      <c r="C16" s="19" t="s">
        <v>26</v>
      </c>
      <c r="D16" s="19">
        <v>1</v>
      </c>
      <c r="E16" s="20">
        <v>2284</v>
      </c>
      <c r="F16" s="18">
        <v>3000</v>
      </c>
      <c r="G16" s="18">
        <v>2120.9899999999998</v>
      </c>
      <c r="H16" s="18">
        <f t="shared" si="0"/>
        <v>2468.33</v>
      </c>
      <c r="I16" s="18">
        <f t="shared" si="1"/>
        <v>2468.33</v>
      </c>
      <c r="J16" s="19">
        <v>3</v>
      </c>
      <c r="K16" s="12">
        <f t="shared" si="2"/>
        <v>467.59791135119553</v>
      </c>
      <c r="L16" s="12">
        <f t="shared" si="3"/>
        <v>18.943897750754381</v>
      </c>
      <c r="M16" s="19" t="str">
        <f t="shared" si="4"/>
        <v>ОДНОРОДНЫЕ</v>
      </c>
      <c r="N16" s="18">
        <f t="shared" si="5"/>
        <v>2468.33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s="13" customFormat="1" ht="28.8" customHeight="1" thickBot="1" x14ac:dyDescent="0.35">
      <c r="A17" s="19">
        <v>5</v>
      </c>
      <c r="B17" s="23" t="s">
        <v>40</v>
      </c>
      <c r="C17" s="19" t="s">
        <v>26</v>
      </c>
      <c r="D17" s="19">
        <v>1</v>
      </c>
      <c r="E17" s="20">
        <v>224989.68</v>
      </c>
      <c r="F17" s="18">
        <v>230000</v>
      </c>
      <c r="G17" s="18">
        <v>210000</v>
      </c>
      <c r="H17" s="18">
        <f t="shared" si="0"/>
        <v>221663.22666666665</v>
      </c>
      <c r="I17" s="18">
        <f t="shared" si="1"/>
        <v>221663.23</v>
      </c>
      <c r="J17" s="19">
        <v>3</v>
      </c>
      <c r="K17" s="12">
        <f t="shared" si="2"/>
        <v>10406.679049251654</v>
      </c>
      <c r="L17" s="12">
        <f t="shared" si="3"/>
        <v>4.6948152861191712</v>
      </c>
      <c r="M17" s="19" t="str">
        <f t="shared" si="4"/>
        <v>ОДНОРОДНЫЕ</v>
      </c>
      <c r="N17" s="18">
        <f t="shared" si="5"/>
        <v>221663.23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5" customHeight="1" x14ac:dyDescent="0.3">
      <c r="A18" s="26"/>
      <c r="B18" s="26"/>
      <c r="C18" s="26"/>
      <c r="D18" s="26"/>
      <c r="E18" s="10"/>
      <c r="F18" s="10"/>
      <c r="G18" s="10"/>
      <c r="H18" s="27" t="s">
        <v>27</v>
      </c>
      <c r="I18" s="27"/>
      <c r="J18" s="27"/>
      <c r="K18" s="27"/>
      <c r="L18" s="27"/>
      <c r="M18" s="27"/>
      <c r="N18" s="10">
        <f>SUM(N13:N17)</f>
        <v>435900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ht="14.25" customHeight="1" x14ac:dyDescent="0.3"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14.25" customHeight="1" x14ac:dyDescent="0.3">
      <c r="L20" s="15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2" spans="1:36" ht="14.25" customHeight="1" x14ac:dyDescent="0.3">
      <c r="B22" s="16" t="s">
        <v>29</v>
      </c>
      <c r="D22" s="25" t="s">
        <v>32</v>
      </c>
      <c r="E22" s="25"/>
    </row>
    <row r="23" spans="1:36" ht="14.25" customHeight="1" x14ac:dyDescent="0.3">
      <c r="D23" s="17"/>
    </row>
    <row r="24" spans="1:36" ht="14.25" customHeight="1" x14ac:dyDescent="0.3">
      <c r="D24" s="17"/>
    </row>
    <row r="25" spans="1:36" ht="14.25" customHeight="1" x14ac:dyDescent="0.3">
      <c r="B25" s="16" t="s">
        <v>30</v>
      </c>
      <c r="D25" s="25" t="s">
        <v>33</v>
      </c>
      <c r="E25" s="25"/>
    </row>
    <row r="26" spans="1:36" ht="14.25" customHeight="1" x14ac:dyDescent="0.3">
      <c r="D26" s="17"/>
    </row>
    <row r="27" spans="1:36" ht="14.25" customHeight="1" x14ac:dyDescent="0.3">
      <c r="D27" s="17"/>
    </row>
    <row r="28" spans="1:36" ht="14.25" customHeight="1" x14ac:dyDescent="0.3">
      <c r="B28" s="16" t="s">
        <v>31</v>
      </c>
      <c r="D28" s="25" t="s">
        <v>34</v>
      </c>
      <c r="E28" s="25"/>
    </row>
  </sheetData>
  <mergeCells count="21">
    <mergeCell ref="A1:N1"/>
    <mergeCell ref="C3:N3"/>
    <mergeCell ref="B6:N6"/>
    <mergeCell ref="D7:E7"/>
    <mergeCell ref="D8:E8"/>
    <mergeCell ref="D9:E9"/>
    <mergeCell ref="A11:A12"/>
    <mergeCell ref="B11:B12"/>
    <mergeCell ref="C11:D11"/>
    <mergeCell ref="H11:H12"/>
    <mergeCell ref="N11:N12"/>
    <mergeCell ref="D28:E28"/>
    <mergeCell ref="D22:E22"/>
    <mergeCell ref="D25:E25"/>
    <mergeCell ref="A18:D18"/>
    <mergeCell ref="H18:M18"/>
    <mergeCell ref="I11:I12"/>
    <mergeCell ref="J11:J12"/>
    <mergeCell ref="K11:K12"/>
    <mergeCell ref="L11:L12"/>
    <mergeCell ref="M11:M12"/>
  </mergeCells>
  <pageMargins left="0.7" right="0.7" top="0.75" bottom="0.75" header="0.511811023622047" footer="0.511811023622047"/>
  <pageSetup paperSize="77" scale="4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FRD-L09</dc:creator>
  <dc:description/>
  <cp:lastModifiedBy>Софья Юрьевна Волынкина</cp:lastModifiedBy>
  <cp:revision>48</cp:revision>
  <cp:lastPrinted>2026-05-26T05:47:26Z</cp:lastPrinted>
  <dcterms:created xsi:type="dcterms:W3CDTF">2006-09-28T01:33:49Z</dcterms:created>
  <dcterms:modified xsi:type="dcterms:W3CDTF">2026-05-26T06:21:00Z</dcterms:modified>
  <dc:language>ru-RU</dc:language>
</cp:coreProperties>
</file>