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_Закупки\_ЕП\44-ФЗ\_зз-0309_хоз+канц_КС_ПЗ_п5 (ЕАТ+ЕИС)\ЗС\"/>
    </mc:Choice>
  </mc:AlternateContent>
  <bookViews>
    <workbookView xWindow="0" yWindow="420" windowWidth="14130" windowHeight="11280"/>
  </bookViews>
  <sheets>
    <sheet name="ОНМЦ" sheetId="3" r:id="rId1"/>
  </sheets>
  <definedNames>
    <definedName name="_xlnm._FilterDatabase" localSheetId="0" hidden="1">ОНМЦ!$A$5:$L$24</definedName>
    <definedName name="_xlnm.Print_Area" localSheetId="0">ОНМЦ!$A$1:$L$28</definedName>
  </definedNames>
  <calcPr calcId="162913"/>
</workbook>
</file>

<file path=xl/calcChain.xml><?xml version="1.0" encoding="utf-8"?>
<calcChain xmlns="http://schemas.openxmlformats.org/spreadsheetml/2006/main">
  <c r="H21" i="3" l="1"/>
  <c r="G21" i="3"/>
  <c r="F21" i="3"/>
  <c r="I21" i="3" s="1"/>
  <c r="L21" i="3" s="1"/>
  <c r="H18" i="3"/>
  <c r="G18" i="3"/>
  <c r="F18" i="3"/>
  <c r="I18" i="3" s="1"/>
  <c r="L18" i="3" s="1"/>
  <c r="H15" i="3" l="1"/>
  <c r="G15" i="3"/>
  <c r="F15" i="3"/>
  <c r="I15" i="3" s="1"/>
  <c r="L15" i="3" s="1"/>
  <c r="H12" i="3"/>
  <c r="G12" i="3"/>
  <c r="F12" i="3"/>
  <c r="I12" i="3" s="1"/>
  <c r="L12" i="3" s="1"/>
  <c r="H9" i="3"/>
  <c r="G9" i="3"/>
  <c r="F9" i="3"/>
  <c r="I9" i="3" s="1"/>
  <c r="L9" i="3" s="1"/>
  <c r="F6" i="3" l="1"/>
  <c r="H6" i="3" l="1"/>
  <c r="G6" i="3"/>
  <c r="I6" i="3" l="1"/>
  <c r="L6" i="3" s="1"/>
  <c r="L24" i="3" s="1"/>
</calcChain>
</file>

<file path=xl/sharedStrings.xml><?xml version="1.0" encoding="utf-8"?>
<sst xmlns="http://schemas.openxmlformats.org/spreadsheetml/2006/main" count="58" uniqueCount="34">
  <si>
    <t>Кол-во</t>
  </si>
  <si>
    <t>Сумма, руб</t>
  </si>
  <si>
    <t>№ пп</t>
  </si>
  <si>
    <t>Наименование товара</t>
  </si>
  <si>
    <t>Методы определения и обоснования цены</t>
  </si>
  <si>
    <t>Источник информации о цене товара</t>
  </si>
  <si>
    <t>Цена за товар в соответствии с источником информации,
руб.</t>
  </si>
  <si>
    <t>Расчетная цена заказчика за единицу, руб.</t>
  </si>
  <si>
    <t>Метод сопоставимых рыночных цен
(анализ рынка)</t>
  </si>
  <si>
    <t>Ед. измер.</t>
  </si>
  <si>
    <t>Ценовое предложение №1</t>
  </si>
  <si>
    <t>Ценовое предложение №2</t>
  </si>
  <si>
    <t>Однородность цен, руб.</t>
  </si>
  <si>
    <t>Коэффициент вариации, %</t>
  </si>
  <si>
    <t>Работник контрактной службы (контрактный управляющий):</t>
  </si>
  <si>
    <t>Огородников Ю.В.</t>
  </si>
  <si>
    <t>(должность)</t>
  </si>
  <si>
    <t>(подпись)</t>
  </si>
  <si>
    <t>(расшифровка подписи)</t>
  </si>
  <si>
    <t>Специалист по закупкам</t>
  </si>
  <si>
    <t>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Заказчик провел анализ рынка методом сопоставимых цен для определения начальной (максимальной) цены контракта путем  направления запроса поставщикам о предоставлении ценовой информации. Расчет производился на основании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утвержденных приказом Министерства экономического развития Российской Федерации от 02.10.2013 № 567.</t>
  </si>
  <si>
    <t>Обоснование начальной (максимальной) цены контракта</t>
  </si>
  <si>
    <t>Начальная (максимальная) цена контракта</t>
  </si>
  <si>
    <t>Минимальная цена за ед. товара, руб.</t>
  </si>
  <si>
    <t>штука</t>
  </si>
  <si>
    <t>Ценовое предложение №3</t>
  </si>
  <si>
    <t>Поставка канцтоваров</t>
  </si>
  <si>
    <t>упаковка</t>
  </si>
  <si>
    <t>Игла для прошивки документов Комус 100/125мм 3шт/упак</t>
  </si>
  <si>
    <t>Кнопки-гвоздики 50 шт Workmate</t>
  </si>
  <si>
    <t>Тесьма (лента киперная)</t>
  </si>
  <si>
    <t>Штемпельная краска Trodat Синяя 28 мл</t>
  </si>
  <si>
    <t>Булавки английские BRAUBERG, 32 мм, никелированные, 50 шт.</t>
  </si>
  <si>
    <t>Булавки универсальные BRAUBERG, 24 мм, 500 штук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</si>
</sst>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409]* #,##0.00_ ;_-[$$-409]* \-#,##0.00\ ;_-[$$-409]* &quot;-&quot;??_ ;_-@_ "/>
    <numFmt numFmtId="165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/>
    <xf numFmtId="0" fontId="0" fillId="0" borderId="0" xfId="0" applyFont="1" applyAlignme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8"/>
  <sheetViews>
    <sheetView tabSelected="1" zoomScaleNormal="100" zoomScaleSheetLayoutView="85" workbookViewId="0">
      <selection activeCell="A5" sqref="A5"/>
    </sheetView>
  </sheetViews>
  <sheetFormatPr defaultColWidth="8.85546875" defaultRowHeight="15" x14ac:dyDescent="0.25"/>
  <cols>
    <col min="1" max="1" width="4.140625" customWidth="1"/>
    <col min="2" max="2" width="25.7109375" customWidth="1"/>
    <col min="3" max="9" width="17.7109375" customWidth="1"/>
    <col min="10" max="10" width="11.28515625" customWidth="1"/>
    <col min="11" max="11" width="11.28515625" style="12" customWidth="1"/>
    <col min="12" max="12" width="17.7109375" customWidth="1"/>
  </cols>
  <sheetData>
    <row r="2" spans="1:12" ht="20.100000000000001" customHeight="1" x14ac:dyDescent="0.25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20.100000000000001" customHeight="1" x14ac:dyDescent="0.25">
      <c r="A3" s="26" t="s">
        <v>26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54.95" customHeight="1" x14ac:dyDescent="0.25">
      <c r="A4" s="28" t="s">
        <v>20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78.75" x14ac:dyDescent="0.25">
      <c r="A5" s="2" t="s">
        <v>2</v>
      </c>
      <c r="B5" s="2" t="s">
        <v>3</v>
      </c>
      <c r="C5" s="2" t="s">
        <v>4</v>
      </c>
      <c r="D5" s="2" t="s">
        <v>5</v>
      </c>
      <c r="E5" s="3" t="s">
        <v>6</v>
      </c>
      <c r="F5" s="3" t="s">
        <v>23</v>
      </c>
      <c r="G5" s="3" t="s">
        <v>12</v>
      </c>
      <c r="H5" s="3" t="s">
        <v>13</v>
      </c>
      <c r="I5" s="3" t="s">
        <v>7</v>
      </c>
      <c r="J5" s="3" t="s">
        <v>9</v>
      </c>
      <c r="K5" s="11" t="s">
        <v>0</v>
      </c>
      <c r="L5" s="3" t="s">
        <v>1</v>
      </c>
    </row>
    <row r="6" spans="1:12" ht="30" customHeight="1" x14ac:dyDescent="0.25">
      <c r="A6" s="19">
        <v>1</v>
      </c>
      <c r="B6" s="19" t="s">
        <v>28</v>
      </c>
      <c r="C6" s="19" t="s">
        <v>8</v>
      </c>
      <c r="D6" s="1" t="s">
        <v>10</v>
      </c>
      <c r="E6" s="4">
        <v>64</v>
      </c>
      <c r="F6" s="13">
        <f>MIN(E6:E8)</f>
        <v>64</v>
      </c>
      <c r="G6" s="13">
        <f>ROUND(AVERAGE(E6:E8),2)</f>
        <v>69.400000000000006</v>
      </c>
      <c r="H6" s="13">
        <f>ROUND(((STDEV(E6:E8))/(AVERAGE(E6:E8)))*100,2)</f>
        <v>6.92</v>
      </c>
      <c r="I6" s="13">
        <f>ROUND(F6,2)</f>
        <v>64</v>
      </c>
      <c r="J6" s="13" t="s">
        <v>27</v>
      </c>
      <c r="K6" s="16">
        <v>24</v>
      </c>
      <c r="L6" s="13">
        <f>I6*K6</f>
        <v>1536</v>
      </c>
    </row>
    <row r="7" spans="1:12" ht="30" customHeight="1" x14ac:dyDescent="0.25">
      <c r="A7" s="20"/>
      <c r="B7" s="20"/>
      <c r="C7" s="20"/>
      <c r="D7" s="1" t="s">
        <v>11</v>
      </c>
      <c r="E7" s="4">
        <v>73.2</v>
      </c>
      <c r="F7" s="14"/>
      <c r="G7" s="14"/>
      <c r="H7" s="14"/>
      <c r="I7" s="14"/>
      <c r="J7" s="14"/>
      <c r="K7" s="17"/>
      <c r="L7" s="14"/>
    </row>
    <row r="8" spans="1:12" ht="30" customHeight="1" x14ac:dyDescent="0.25">
      <c r="A8" s="21"/>
      <c r="B8" s="21"/>
      <c r="C8" s="21"/>
      <c r="D8" s="1" t="s">
        <v>25</v>
      </c>
      <c r="E8" s="4">
        <v>71</v>
      </c>
      <c r="F8" s="15"/>
      <c r="G8" s="15"/>
      <c r="H8" s="15"/>
      <c r="I8" s="15"/>
      <c r="J8" s="15"/>
      <c r="K8" s="18"/>
      <c r="L8" s="15"/>
    </row>
    <row r="9" spans="1:12" ht="30" customHeight="1" x14ac:dyDescent="0.25">
      <c r="A9" s="19">
        <v>2</v>
      </c>
      <c r="B9" s="19" t="s">
        <v>29</v>
      </c>
      <c r="C9" s="19" t="s">
        <v>8</v>
      </c>
      <c r="D9" s="1" t="s">
        <v>10</v>
      </c>
      <c r="E9" s="4">
        <v>24</v>
      </c>
      <c r="F9" s="13">
        <f>MIN(E9:E11)</f>
        <v>24</v>
      </c>
      <c r="G9" s="13">
        <f>ROUND(AVERAGE(E9:E11),2)</f>
        <v>29</v>
      </c>
      <c r="H9" s="13">
        <f>ROUND(((STDEV(E9:E11))/(AVERAGE(E9:E11)))*100,2)</f>
        <v>15.8</v>
      </c>
      <c r="I9" s="13">
        <f>ROUND(F9,2)</f>
        <v>24</v>
      </c>
      <c r="J9" s="13" t="s">
        <v>27</v>
      </c>
      <c r="K9" s="16">
        <v>9</v>
      </c>
      <c r="L9" s="13">
        <f>I9*K9</f>
        <v>216</v>
      </c>
    </row>
    <row r="10" spans="1:12" ht="30" customHeight="1" x14ac:dyDescent="0.25">
      <c r="A10" s="20"/>
      <c r="B10" s="20"/>
      <c r="C10" s="20"/>
      <c r="D10" s="1" t="s">
        <v>11</v>
      </c>
      <c r="E10" s="4">
        <v>33</v>
      </c>
      <c r="F10" s="14"/>
      <c r="G10" s="14"/>
      <c r="H10" s="14"/>
      <c r="I10" s="14"/>
      <c r="J10" s="14"/>
      <c r="K10" s="17"/>
      <c r="L10" s="14"/>
    </row>
    <row r="11" spans="1:12" ht="30" customHeight="1" x14ac:dyDescent="0.25">
      <c r="A11" s="21"/>
      <c r="B11" s="21"/>
      <c r="C11" s="21"/>
      <c r="D11" s="1" t="s">
        <v>25</v>
      </c>
      <c r="E11" s="4">
        <v>30</v>
      </c>
      <c r="F11" s="15"/>
      <c r="G11" s="15"/>
      <c r="H11" s="15"/>
      <c r="I11" s="15"/>
      <c r="J11" s="15"/>
      <c r="K11" s="18"/>
      <c r="L11" s="15"/>
    </row>
    <row r="12" spans="1:12" ht="30" customHeight="1" x14ac:dyDescent="0.25">
      <c r="A12" s="19">
        <v>3</v>
      </c>
      <c r="B12" s="19" t="s">
        <v>30</v>
      </c>
      <c r="C12" s="19" t="s">
        <v>8</v>
      </c>
      <c r="D12" s="1" t="s">
        <v>10</v>
      </c>
      <c r="E12" s="4">
        <v>1100</v>
      </c>
      <c r="F12" s="13">
        <f>MIN(E12:E14)</f>
        <v>1100</v>
      </c>
      <c r="G12" s="13">
        <f>ROUND(AVERAGE(E12:E14),2)</f>
        <v>1254</v>
      </c>
      <c r="H12" s="13">
        <f>ROUND(((STDEV(E12:E14))/(AVERAGE(E12:E14)))*100,2)</f>
        <v>10.67</v>
      </c>
      <c r="I12" s="13">
        <f>ROUND(F12,2)</f>
        <v>1100</v>
      </c>
      <c r="J12" s="13" t="s">
        <v>24</v>
      </c>
      <c r="K12" s="16">
        <v>6</v>
      </c>
      <c r="L12" s="13">
        <f>I12*K12</f>
        <v>6600</v>
      </c>
    </row>
    <row r="13" spans="1:12" ht="30" customHeight="1" x14ac:dyDescent="0.25">
      <c r="A13" s="20"/>
      <c r="B13" s="20"/>
      <c r="C13" s="20"/>
      <c r="D13" s="1" t="s">
        <v>11</v>
      </c>
      <c r="E13" s="4">
        <v>1342</v>
      </c>
      <c r="F13" s="14"/>
      <c r="G13" s="14"/>
      <c r="H13" s="14"/>
      <c r="I13" s="14"/>
      <c r="J13" s="14"/>
      <c r="K13" s="17"/>
      <c r="L13" s="14"/>
    </row>
    <row r="14" spans="1:12" ht="30" customHeight="1" x14ac:dyDescent="0.25">
      <c r="A14" s="21"/>
      <c r="B14" s="21"/>
      <c r="C14" s="21"/>
      <c r="D14" s="1" t="s">
        <v>25</v>
      </c>
      <c r="E14" s="4">
        <v>1320</v>
      </c>
      <c r="F14" s="15"/>
      <c r="G14" s="15"/>
      <c r="H14" s="15"/>
      <c r="I14" s="15"/>
      <c r="J14" s="15"/>
      <c r="K14" s="18"/>
      <c r="L14" s="15"/>
    </row>
    <row r="15" spans="1:12" ht="30" customHeight="1" x14ac:dyDescent="0.25">
      <c r="A15" s="19">
        <v>4</v>
      </c>
      <c r="B15" s="19" t="s">
        <v>31</v>
      </c>
      <c r="C15" s="19" t="s">
        <v>8</v>
      </c>
      <c r="D15" s="1" t="s">
        <v>10</v>
      </c>
      <c r="E15" s="4">
        <v>400</v>
      </c>
      <c r="F15" s="13">
        <f>MIN(E15:E17)</f>
        <v>400</v>
      </c>
      <c r="G15" s="13">
        <f>ROUND(AVERAGE(E15:E17),2)</f>
        <v>494</v>
      </c>
      <c r="H15" s="13">
        <f>ROUND(((STDEV(E15:E17))/(AVERAGE(E15:E17)))*100,2)</f>
        <v>17.02</v>
      </c>
      <c r="I15" s="13">
        <f>ROUND(F15,2)</f>
        <v>400</v>
      </c>
      <c r="J15" s="13" t="s">
        <v>24</v>
      </c>
      <c r="K15" s="16">
        <v>33</v>
      </c>
      <c r="L15" s="13">
        <f>I15*K15</f>
        <v>13200</v>
      </c>
    </row>
    <row r="16" spans="1:12" ht="30" customHeight="1" x14ac:dyDescent="0.25">
      <c r="A16" s="20"/>
      <c r="B16" s="20"/>
      <c r="C16" s="20"/>
      <c r="D16" s="1" t="s">
        <v>11</v>
      </c>
      <c r="E16" s="4">
        <v>562</v>
      </c>
      <c r="F16" s="14"/>
      <c r="G16" s="14"/>
      <c r="H16" s="14"/>
      <c r="I16" s="14"/>
      <c r="J16" s="14"/>
      <c r="K16" s="17"/>
      <c r="L16" s="14"/>
    </row>
    <row r="17" spans="1:12" ht="30" customHeight="1" x14ac:dyDescent="0.25">
      <c r="A17" s="21"/>
      <c r="B17" s="21"/>
      <c r="C17" s="21"/>
      <c r="D17" s="1" t="s">
        <v>25</v>
      </c>
      <c r="E17" s="4">
        <v>520</v>
      </c>
      <c r="F17" s="15"/>
      <c r="G17" s="15"/>
      <c r="H17" s="15"/>
      <c r="I17" s="15"/>
      <c r="J17" s="15"/>
      <c r="K17" s="18"/>
      <c r="L17" s="15"/>
    </row>
    <row r="18" spans="1:12" ht="30" customHeight="1" x14ac:dyDescent="0.25">
      <c r="A18" s="19">
        <v>5</v>
      </c>
      <c r="B18" s="19" t="s">
        <v>32</v>
      </c>
      <c r="C18" s="19" t="s">
        <v>8</v>
      </c>
      <c r="D18" s="1" t="s">
        <v>10</v>
      </c>
      <c r="E18" s="4">
        <v>211</v>
      </c>
      <c r="F18" s="13">
        <f>MIN(E18:E20)</f>
        <v>211</v>
      </c>
      <c r="G18" s="13">
        <f>ROUND(AVERAGE(E18:E20),2)</f>
        <v>270.33</v>
      </c>
      <c r="H18" s="13">
        <f>ROUND(((STDEV(E18:E20))/(AVERAGE(E18:E20)))*100,2)</f>
        <v>19.36</v>
      </c>
      <c r="I18" s="13">
        <f>ROUND(F18,2)</f>
        <v>211</v>
      </c>
      <c r="J18" s="13" t="s">
        <v>27</v>
      </c>
      <c r="K18" s="16">
        <v>16</v>
      </c>
      <c r="L18" s="13">
        <f>I18*K18</f>
        <v>3376</v>
      </c>
    </row>
    <row r="19" spans="1:12" ht="30" customHeight="1" x14ac:dyDescent="0.25">
      <c r="A19" s="20"/>
      <c r="B19" s="20"/>
      <c r="C19" s="20"/>
      <c r="D19" s="1" t="s">
        <v>11</v>
      </c>
      <c r="E19" s="4">
        <v>310</v>
      </c>
      <c r="F19" s="14"/>
      <c r="G19" s="14"/>
      <c r="H19" s="14"/>
      <c r="I19" s="14"/>
      <c r="J19" s="14"/>
      <c r="K19" s="17"/>
      <c r="L19" s="14"/>
    </row>
    <row r="20" spans="1:12" ht="30" customHeight="1" x14ac:dyDescent="0.25">
      <c r="A20" s="21"/>
      <c r="B20" s="21"/>
      <c r="C20" s="21"/>
      <c r="D20" s="1" t="s">
        <v>25</v>
      </c>
      <c r="E20" s="4">
        <v>290</v>
      </c>
      <c r="F20" s="15"/>
      <c r="G20" s="15"/>
      <c r="H20" s="15"/>
      <c r="I20" s="15"/>
      <c r="J20" s="15"/>
      <c r="K20" s="18"/>
      <c r="L20" s="15"/>
    </row>
    <row r="21" spans="1:12" ht="30" customHeight="1" x14ac:dyDescent="0.25">
      <c r="A21" s="19">
        <v>6</v>
      </c>
      <c r="B21" s="19" t="s">
        <v>33</v>
      </c>
      <c r="C21" s="19" t="s">
        <v>8</v>
      </c>
      <c r="D21" s="1" t="s">
        <v>10</v>
      </c>
      <c r="E21" s="4">
        <v>72</v>
      </c>
      <c r="F21" s="13">
        <f>MIN(E21:E23)</f>
        <v>72</v>
      </c>
      <c r="G21" s="13">
        <f>ROUND(AVERAGE(E21:E23),2)</f>
        <v>82.33</v>
      </c>
      <c r="H21" s="13">
        <f>ROUND(((STDEV(E21:E23))/(AVERAGE(E21:E23)))*100,2)</f>
        <v>11.67</v>
      </c>
      <c r="I21" s="13">
        <f>ROUND(F21,2)</f>
        <v>72</v>
      </c>
      <c r="J21" s="13" t="s">
        <v>27</v>
      </c>
      <c r="K21" s="16">
        <v>2</v>
      </c>
      <c r="L21" s="13">
        <f>I21*K21</f>
        <v>144</v>
      </c>
    </row>
    <row r="22" spans="1:12" ht="30" customHeight="1" x14ac:dyDescent="0.25">
      <c r="A22" s="20"/>
      <c r="B22" s="20"/>
      <c r="C22" s="20"/>
      <c r="D22" s="1" t="s">
        <v>11</v>
      </c>
      <c r="E22" s="4">
        <v>91</v>
      </c>
      <c r="F22" s="14"/>
      <c r="G22" s="14"/>
      <c r="H22" s="14"/>
      <c r="I22" s="14"/>
      <c r="J22" s="14"/>
      <c r="K22" s="17"/>
      <c r="L22" s="14"/>
    </row>
    <row r="23" spans="1:12" ht="30" customHeight="1" x14ac:dyDescent="0.25">
      <c r="A23" s="21"/>
      <c r="B23" s="21"/>
      <c r="C23" s="21"/>
      <c r="D23" s="1" t="s">
        <v>25</v>
      </c>
      <c r="E23" s="4">
        <v>84</v>
      </c>
      <c r="F23" s="15"/>
      <c r="G23" s="15"/>
      <c r="H23" s="15"/>
      <c r="I23" s="15"/>
      <c r="J23" s="15"/>
      <c r="K23" s="18"/>
      <c r="L23" s="15"/>
    </row>
    <row r="24" spans="1:12" ht="17.25" customHeight="1" x14ac:dyDescent="0.25">
      <c r="A24" s="27" t="s">
        <v>22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5">
        <f>SUM(L6:L23)</f>
        <v>25072</v>
      </c>
    </row>
    <row r="26" spans="1:12" x14ac:dyDescent="0.25">
      <c r="A26" s="6" t="s">
        <v>14</v>
      </c>
      <c r="B26" s="7"/>
      <c r="C26" s="7"/>
      <c r="D26" s="7"/>
      <c r="E26" s="7"/>
    </row>
    <row r="27" spans="1:12" x14ac:dyDescent="0.25">
      <c r="A27" s="8"/>
      <c r="B27" s="9" t="s">
        <v>19</v>
      </c>
      <c r="C27" s="9"/>
      <c r="D27" s="22" t="s">
        <v>15</v>
      </c>
      <c r="E27" s="23"/>
    </row>
    <row r="28" spans="1:12" x14ac:dyDescent="0.25">
      <c r="A28" s="8"/>
      <c r="B28" s="10" t="s">
        <v>16</v>
      </c>
      <c r="C28" s="10" t="s">
        <v>17</v>
      </c>
      <c r="D28" s="24" t="s">
        <v>18</v>
      </c>
      <c r="E28" s="25"/>
    </row>
  </sheetData>
  <mergeCells count="66">
    <mergeCell ref="H21:H23"/>
    <mergeCell ref="I21:I23"/>
    <mergeCell ref="J21:J23"/>
    <mergeCell ref="K21:K23"/>
    <mergeCell ref="L21:L23"/>
    <mergeCell ref="A21:A23"/>
    <mergeCell ref="B21:B23"/>
    <mergeCell ref="C21:C23"/>
    <mergeCell ref="F21:F23"/>
    <mergeCell ref="G21:G23"/>
    <mergeCell ref="H18:H20"/>
    <mergeCell ref="I18:I20"/>
    <mergeCell ref="J18:J20"/>
    <mergeCell ref="K18:K20"/>
    <mergeCell ref="L18:L20"/>
    <mergeCell ref="A18:A20"/>
    <mergeCell ref="B18:B20"/>
    <mergeCell ref="C18:C20"/>
    <mergeCell ref="F18:F20"/>
    <mergeCell ref="G18:G20"/>
    <mergeCell ref="D27:E27"/>
    <mergeCell ref="D28:E28"/>
    <mergeCell ref="A2:L2"/>
    <mergeCell ref="A24:K24"/>
    <mergeCell ref="A6:A8"/>
    <mergeCell ref="B6:B8"/>
    <mergeCell ref="C6:C8"/>
    <mergeCell ref="F6:F8"/>
    <mergeCell ref="G6:G8"/>
    <mergeCell ref="H6:H8"/>
    <mergeCell ref="I6:I8"/>
    <mergeCell ref="J6:J8"/>
    <mergeCell ref="K6:K8"/>
    <mergeCell ref="L6:L8"/>
    <mergeCell ref="A4:L4"/>
    <mergeCell ref="A3:L3"/>
    <mergeCell ref="A9:A11"/>
    <mergeCell ref="B9:B11"/>
    <mergeCell ref="C9:C11"/>
    <mergeCell ref="F9:F11"/>
    <mergeCell ref="G9:G11"/>
    <mergeCell ref="H9:H11"/>
    <mergeCell ref="I9:I11"/>
    <mergeCell ref="J9:J11"/>
    <mergeCell ref="K9:K11"/>
    <mergeCell ref="L9:L11"/>
    <mergeCell ref="A12:A14"/>
    <mergeCell ref="B12:B14"/>
    <mergeCell ref="C12:C14"/>
    <mergeCell ref="F12:F14"/>
    <mergeCell ref="G12:G14"/>
    <mergeCell ref="H12:H14"/>
    <mergeCell ref="I12:I14"/>
    <mergeCell ref="J12:J14"/>
    <mergeCell ref="K12:K14"/>
    <mergeCell ref="L12:L14"/>
    <mergeCell ref="A15:A17"/>
    <mergeCell ref="B15:B17"/>
    <mergeCell ref="C15:C17"/>
    <mergeCell ref="F15:F17"/>
    <mergeCell ref="G15:G17"/>
    <mergeCell ref="H15:H17"/>
    <mergeCell ref="I15:I17"/>
    <mergeCell ref="J15:J17"/>
    <mergeCell ref="K15:K17"/>
    <mergeCell ref="L15:L17"/>
  </mergeCells>
  <phoneticPr fontId="1" type="noConversion"/>
  <conditionalFormatting sqref="H6:H8">
    <cfRule type="cellIs" dxfId="5" priority="139" operator="greaterThan">
      <formula>33</formula>
    </cfRule>
  </conditionalFormatting>
  <conditionalFormatting sqref="H9:H11">
    <cfRule type="cellIs" dxfId="4" priority="8" operator="greaterThan">
      <formula>33</formula>
    </cfRule>
  </conditionalFormatting>
  <conditionalFormatting sqref="H12:H14">
    <cfRule type="cellIs" dxfId="3" priority="6" operator="greaterThan">
      <formula>33</formula>
    </cfRule>
  </conditionalFormatting>
  <conditionalFormatting sqref="H15:H17">
    <cfRule type="cellIs" dxfId="2" priority="4" operator="greaterThan">
      <formula>33</formula>
    </cfRule>
  </conditionalFormatting>
  <conditionalFormatting sqref="H18:H20">
    <cfRule type="cellIs" dxfId="1" priority="2" operator="greaterThan">
      <formula>33</formula>
    </cfRule>
  </conditionalFormatting>
  <conditionalFormatting sqref="H21:H23">
    <cfRule type="cellIs" dxfId="0" priority="1" operator="greaterThan">
      <formula>33</formula>
    </cfRule>
  </conditionalFormatting>
  <pageMargins left="0.39370078740157483" right="0.39370078740157483" top="0.39370078740157483" bottom="0.39370078740157483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ОНМЦ</vt:lpstr>
      <vt:lpstr>ОНМЦ!Область_печати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Alekseeva_a</dc:creator>
  <cp:lastModifiedBy>User</cp:lastModifiedBy>
  <cp:lastPrinted>2023-12-14T11:37:55Z</cp:lastPrinted>
  <dcterms:created xsi:type="dcterms:W3CDTF">2018-10-01T14:43:23Z</dcterms:created>
  <dcterms:modified xsi:type="dcterms:W3CDTF">2026-07-17T10:40:16Z</dcterms:modified>
</cp:coreProperties>
</file>