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75" yWindow="225" windowWidth="14400" windowHeight="11760"/>
  </bookViews>
  <sheets>
    <sheet name="для четырех (2)" sheetId="6" r:id="rId1"/>
  </sheets>
  <definedNames>
    <definedName name="_xlnm.Print_Area" localSheetId="0">'для четырех (2)'!$A$1:$S$29</definedName>
  </definedNames>
  <calcPr calcId="145621" refMode="R1C1"/>
</workbook>
</file>

<file path=xl/calcChain.xml><?xml version="1.0" encoding="utf-8"?>
<calcChain xmlns="http://schemas.openxmlformats.org/spreadsheetml/2006/main">
  <c r="D14" i="6" l="1"/>
  <c r="L14" i="6"/>
  <c r="L13" i="6"/>
  <c r="J12" i="6"/>
  <c r="L11" i="6"/>
  <c r="L12" i="6"/>
  <c r="I12" i="6"/>
  <c r="M12" i="6" s="1"/>
  <c r="J11" i="6"/>
  <c r="I11" i="6"/>
  <c r="M11" i="6" s="1"/>
  <c r="J10" i="6"/>
  <c r="I10" i="6"/>
  <c r="M10" i="6" s="1"/>
  <c r="L10" i="6" l="1"/>
  <c r="F15" i="6" l="1"/>
</calcChain>
</file>

<file path=xl/sharedStrings.xml><?xml version="1.0" encoding="utf-8"?>
<sst xmlns="http://schemas.openxmlformats.org/spreadsheetml/2006/main" count="40" uniqueCount="36">
  <si>
    <t>№ п/п</t>
  </si>
  <si>
    <t>Наименование товара</t>
  </si>
  <si>
    <t>Ед. изм.</t>
  </si>
  <si>
    <t>Кол-во</t>
  </si>
  <si>
    <t xml:space="preserve">Коммерческие предложения поставщиков. </t>
  </si>
  <si>
    <t>Цена за ед., руб.</t>
  </si>
  <si>
    <t>Средняя цена за ед., руб.</t>
  </si>
  <si>
    <t>Всего, руб.</t>
  </si>
  <si>
    <t>ИТОГО</t>
  </si>
  <si>
    <t xml:space="preserve"> </t>
  </si>
  <si>
    <t>считается автоматически</t>
  </si>
  <si>
    <t>-</t>
  </si>
  <si>
    <t>*</t>
  </si>
  <si>
    <t>Коэффициент вариации *</t>
  </si>
  <si>
    <t>Расчетная цена за ед. ** , руб.</t>
  </si>
  <si>
    <t>**</t>
  </si>
  <si>
    <t>В данном случае после слов "Расчетная цена" указывается, например, "(минимальная)".</t>
  </si>
  <si>
    <t>в расчете Н(М)Ц используется не средняя цена за единицу, а минимальная или иная цена за единицу.</t>
  </si>
  <si>
    <t>В случае если коэффициент вариации по позициям 1-m составляет менее 33 %, совокупность цен принимается однородной</t>
  </si>
  <si>
    <t xml:space="preserve"> Если коэффициент вариации превышает 33%, целесообразно провести дополнительные исследования в целях увеличения количества ценовой информации, используемой в расчетах.</t>
  </si>
  <si>
    <t>Обоснование начальной (максимальной) цены контракта</t>
  </si>
  <si>
    <t>На основании пункта 1 части 1 статьи 22 Федерального закона от 05.04.2013 г. № 44-ФЗ начальная (максимальная) цена контракта определена заказчиком методом сопоставимых рыночных цен (анализа рынка). Источниками информации о ценах товаров, являющихся предметом закупки, являлись исследования рынка, проведенные по инициативе заказчика на основании коммерческих и ценовых предложений поставщиков, осуществляющих поставку идентичных товаров (основание – пункт 8 части 18 статьи 22 Федерального закона от 05.04.2013 г. № 44-ФЗ). Расчет начальной (максимальной) цены контракта представлен в таблице:</t>
  </si>
  <si>
    <t>Столбец "Расчетная цена" заполняется Заказчиком при необходимости в случае, если</t>
  </si>
  <si>
    <t>Если в расчете используется средняя цена за единицу, столбец "Расчетная цена" не заполняется.</t>
  </si>
  <si>
    <t>Столбец "Расчетная цена", а также иные столбцы не подлежат удалению в табличном редакторе Microsoft Office Excel, при любых расчетах.</t>
  </si>
  <si>
    <t xml:space="preserve">Начальная (максимальная) цена контракта составляет </t>
  </si>
  <si>
    <t>шт</t>
  </si>
  <si>
    <t xml:space="preserve">Начальник отдела </t>
  </si>
  <si>
    <t>Исп.</t>
  </si>
  <si>
    <t>Объект закупки:  поставка __Конверты__</t>
  </si>
  <si>
    <t xml:space="preserve">конверт С4, отрывная полоса STRIP, белый 229х324 мм, внутренняя запечатка </t>
  </si>
  <si>
    <t>конверт DL, отрывная полоса STRIP, белый 110х220 мм, внутренняя запечатка</t>
  </si>
  <si>
    <t>конверт С5, отрывная полоса STRIP, белый 162х229 мм, внутренняя запечатка</t>
  </si>
  <si>
    <t>источник информации №322 от 25.06.26</t>
  </si>
  <si>
    <t>источник информации №323 от 25.06.26</t>
  </si>
  <si>
    <t>источник информации №324 от 25.06.26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</si>
</sst>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10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 style="thick">
        <color indexed="1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10"/>
      </right>
      <top style="medium">
        <color indexed="64"/>
      </top>
      <bottom style="thick">
        <color indexed="10"/>
      </bottom>
      <diagonal/>
    </border>
    <border>
      <left style="thick">
        <color indexed="10"/>
      </left>
      <right style="medium">
        <color indexed="64"/>
      </right>
      <top style="medium">
        <color indexed="64"/>
      </top>
      <bottom style="thick">
        <color indexed="10"/>
      </bottom>
      <diagonal/>
    </border>
    <border>
      <left style="thick">
        <color indexed="1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10"/>
      </left>
      <right style="thick">
        <color indexed="10"/>
      </right>
      <top style="medium">
        <color indexed="64"/>
      </top>
      <bottom style="medium">
        <color indexed="64"/>
      </bottom>
      <diagonal/>
    </border>
    <border>
      <left style="thick">
        <color indexed="10"/>
      </left>
      <right style="thick">
        <color indexed="10"/>
      </right>
      <top style="medium">
        <color indexed="64"/>
      </top>
      <bottom style="thick">
        <color indexed="10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thick">
        <color indexed="10"/>
      </right>
      <top style="thick">
        <color indexed="1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ck">
        <color indexed="10"/>
      </left>
      <right style="medium">
        <color indexed="64"/>
      </right>
      <top style="thick">
        <color indexed="10"/>
      </top>
      <bottom style="medium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medium">
        <color indexed="64"/>
      </bottom>
      <diagonal/>
    </border>
    <border>
      <left style="thick">
        <color indexed="1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10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/>
    <xf numFmtId="0" fontId="0" fillId="0" borderId="0" xfId="0" applyAlignment="1">
      <alignment horizontal="left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right" vertical="center" wrapText="1"/>
    </xf>
    <xf numFmtId="0" fontId="1" fillId="0" borderId="0" xfId="0" applyFont="1"/>
    <xf numFmtId="2" fontId="3" fillId="0" borderId="11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 vertical="top"/>
    </xf>
    <xf numFmtId="0" fontId="3" fillId="0" borderId="9" xfId="0" applyFont="1" applyBorder="1" applyAlignment="1">
      <alignment horizontal="right" vertical="center" wrapText="1"/>
    </xf>
    <xf numFmtId="2" fontId="0" fillId="0" borderId="0" xfId="0" applyNumberFormat="1"/>
    <xf numFmtId="165" fontId="2" fillId="0" borderId="2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2" fontId="3" fillId="0" borderId="22" xfId="0" applyNumberFormat="1" applyFont="1" applyBorder="1" applyAlignment="1">
      <alignment horizontal="right" vertical="center" wrapText="1"/>
    </xf>
    <xf numFmtId="0" fontId="3" fillId="0" borderId="23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left" vertical="center" wrapText="1" indent="1"/>
    </xf>
  </cellXfs>
  <cellStyles count="1">
    <cellStyle name="Обычный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8"/>
  <sheetViews>
    <sheetView tabSelected="1" topLeftCell="A4" zoomScaleNormal="100" zoomScaleSheetLayoutView="100" workbookViewId="0">
      <selection activeCell="B14" sqref="B14"/>
    </sheetView>
  </sheetViews>
  <sheetFormatPr defaultRowHeight="15" x14ac:dyDescent="0.25"/>
  <cols>
    <col min="1" max="1" width="6.28515625" customWidth="1"/>
    <col min="2" max="2" width="22.7109375" customWidth="1"/>
    <col min="6" max="6" width="14.28515625" customWidth="1"/>
    <col min="9" max="9" width="13" customWidth="1"/>
    <col min="10" max="11" width="11.140625" customWidth="1"/>
    <col min="12" max="12" width="11.42578125" bestFit="1" customWidth="1"/>
    <col min="13" max="13" width="17.85546875" customWidth="1"/>
    <col min="14" max="14" width="3.28515625" customWidth="1"/>
    <col min="16" max="16" width="4" customWidth="1"/>
  </cols>
  <sheetData>
    <row r="1" spans="1:18" ht="24.75" customHeight="1" x14ac:dyDescent="0.25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8" ht="18.75" customHeight="1" x14ac:dyDescent="0.25">
      <c r="A2" s="25" t="s">
        <v>29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8" x14ac:dyDescent="0.25">
      <c r="C3" s="18"/>
      <c r="D3" s="19"/>
      <c r="E3" s="19"/>
      <c r="F3" s="19"/>
      <c r="G3" s="19"/>
      <c r="H3" s="19"/>
      <c r="I3" s="19"/>
      <c r="J3" s="19"/>
      <c r="K3" s="19"/>
      <c r="L3" s="19"/>
    </row>
    <row r="4" spans="1:18" ht="98.25" customHeight="1" x14ac:dyDescent="0.25">
      <c r="A4" s="46" t="s">
        <v>21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18" ht="15.75" thickBot="1" x14ac:dyDescent="0.3"/>
    <row r="6" spans="1:18" ht="25.5" customHeight="1" thickTop="1" thickBot="1" x14ac:dyDescent="0.3">
      <c r="A6" s="52" t="s">
        <v>0</v>
      </c>
      <c r="B6" s="49" t="s">
        <v>1</v>
      </c>
      <c r="C6" s="26" t="s">
        <v>2</v>
      </c>
      <c r="D6" s="26" t="s">
        <v>3</v>
      </c>
      <c r="E6" s="42" t="s">
        <v>4</v>
      </c>
      <c r="F6" s="43"/>
      <c r="G6" s="43"/>
      <c r="H6" s="43"/>
      <c r="I6" s="29" t="s">
        <v>13</v>
      </c>
      <c r="J6" s="33" t="s">
        <v>6</v>
      </c>
      <c r="K6" s="35" t="s">
        <v>14</v>
      </c>
      <c r="L6" s="31" t="s">
        <v>7</v>
      </c>
    </row>
    <row r="7" spans="1:18" ht="15.75" customHeight="1" thickBot="1" x14ac:dyDescent="0.3">
      <c r="A7" s="53"/>
      <c r="B7" s="50"/>
      <c r="C7" s="27"/>
      <c r="D7" s="27"/>
      <c r="E7" s="44" t="s">
        <v>5</v>
      </c>
      <c r="F7" s="45"/>
      <c r="G7" s="45"/>
      <c r="H7" s="45"/>
      <c r="I7" s="30"/>
      <c r="J7" s="34"/>
      <c r="K7" s="36"/>
      <c r="L7" s="32"/>
    </row>
    <row r="8" spans="1:18" ht="15.75" customHeight="1" thickBot="1" x14ac:dyDescent="0.3">
      <c r="A8" s="53"/>
      <c r="B8" s="50"/>
      <c r="C8" s="27"/>
      <c r="D8" s="27"/>
      <c r="E8" s="40" t="s">
        <v>33</v>
      </c>
      <c r="F8" s="38" t="s">
        <v>34</v>
      </c>
      <c r="G8" s="38" t="s">
        <v>35</v>
      </c>
      <c r="H8" s="40"/>
      <c r="I8" s="30"/>
      <c r="J8" s="34"/>
      <c r="K8" s="36"/>
      <c r="L8" s="32"/>
      <c r="O8" s="7"/>
      <c r="P8" s="8" t="s">
        <v>11</v>
      </c>
      <c r="Q8" s="8" t="s">
        <v>10</v>
      </c>
    </row>
    <row r="9" spans="1:18" ht="45.75" customHeight="1" thickBot="1" x14ac:dyDescent="0.3">
      <c r="A9" s="54"/>
      <c r="B9" s="51"/>
      <c r="C9" s="28"/>
      <c r="D9" s="28"/>
      <c r="E9" s="41"/>
      <c r="F9" s="39"/>
      <c r="G9" s="39"/>
      <c r="H9" s="41"/>
      <c r="I9" s="30"/>
      <c r="J9" s="34"/>
      <c r="K9" s="37"/>
      <c r="L9" s="32"/>
    </row>
    <row r="10" spans="1:18" ht="51.75" thickBot="1" x14ac:dyDescent="0.3">
      <c r="A10" s="55">
        <v>1</v>
      </c>
      <c r="B10" s="1" t="s">
        <v>30</v>
      </c>
      <c r="C10" s="2" t="s">
        <v>26</v>
      </c>
      <c r="D10" s="2">
        <v>90</v>
      </c>
      <c r="E10" s="3">
        <v>7.3</v>
      </c>
      <c r="F10" s="22">
        <v>10</v>
      </c>
      <c r="G10" s="22">
        <v>10.7</v>
      </c>
      <c r="H10" s="5"/>
      <c r="I10" s="12">
        <f>ROUND(STDEV(E10,F10,G10,H10)/J10*100,2)</f>
        <v>19.239999999999998</v>
      </c>
      <c r="J10" s="9">
        <f>ROUND(AVERAGE(E10:H10),2)</f>
        <v>9.33</v>
      </c>
      <c r="K10" s="20"/>
      <c r="L10" s="14">
        <f>ROUND(IF(K10&gt;0,K10,J10)*D10,2)</f>
        <v>839.7</v>
      </c>
      <c r="M10" t="str">
        <f>IF(I10&lt;33,"ОДНОРОДНЫЕ","НЕОДНОРОДНЫЕ")</f>
        <v>ОДНОРОДНЫЕ</v>
      </c>
    </row>
    <row r="11" spans="1:18" ht="51.75" thickBot="1" x14ac:dyDescent="0.3">
      <c r="A11" s="55">
        <v>2</v>
      </c>
      <c r="B11" s="1" t="s">
        <v>31</v>
      </c>
      <c r="C11" s="2" t="s">
        <v>26</v>
      </c>
      <c r="D11" s="2">
        <v>900</v>
      </c>
      <c r="E11" s="3">
        <v>2.8</v>
      </c>
      <c r="F11" s="22">
        <v>2.31</v>
      </c>
      <c r="G11" s="22">
        <v>2.4700000000000002</v>
      </c>
      <c r="H11" s="5"/>
      <c r="I11" s="12">
        <f>ROUND(STDEV(E11,F11,G11,H11)/J11*100,2)</f>
        <v>9.8800000000000008</v>
      </c>
      <c r="J11" s="9">
        <f>ROUND(AVERAGE(E11:H11),2)</f>
        <v>2.5299999999999998</v>
      </c>
      <c r="K11" s="20"/>
      <c r="L11" s="14">
        <f>ROUND(IF(K11&gt;0,K11,J11)*D11,2)</f>
        <v>2277</v>
      </c>
      <c r="M11" t="str">
        <f>IF(I11&lt;33,"ОДНОРОДНЫЕ","НЕОДНОРОДНЫЕ")</f>
        <v>ОДНОРОДНЫЕ</v>
      </c>
    </row>
    <row r="12" spans="1:18" ht="51.75" thickBot="1" x14ac:dyDescent="0.3">
      <c r="A12" s="55">
        <v>3</v>
      </c>
      <c r="B12" s="1" t="s">
        <v>32</v>
      </c>
      <c r="C12" s="2" t="s">
        <v>26</v>
      </c>
      <c r="D12" s="2">
        <v>500</v>
      </c>
      <c r="E12" s="3">
        <v>3.45</v>
      </c>
      <c r="F12" s="22">
        <v>3.73</v>
      </c>
      <c r="G12" s="22">
        <v>3.99</v>
      </c>
      <c r="H12" s="5"/>
      <c r="I12" s="12">
        <f>ROUND(STDEV(E12,F12,G12,H12)/J12*100,2)</f>
        <v>7.26</v>
      </c>
      <c r="J12" s="9">
        <f>ROUND(AVERAGE(E12:H12),2)</f>
        <v>3.72</v>
      </c>
      <c r="K12" s="20"/>
      <c r="L12" s="14">
        <f>ROUND(IF(K12&gt;0,K12,J12)*D12,2)</f>
        <v>1860</v>
      </c>
      <c r="M12" t="str">
        <f>IF(I12&lt;33,"ОДНОРОДНЫЕ","НЕОДНОРОДНЫЕ")</f>
        <v>ОДНОРОДНЫЕ</v>
      </c>
    </row>
    <row r="13" spans="1:18" ht="51.75" thickBot="1" x14ac:dyDescent="0.3">
      <c r="A13" s="56">
        <v>4</v>
      </c>
      <c r="B13" s="1" t="s">
        <v>31</v>
      </c>
      <c r="C13" s="2" t="s">
        <v>26</v>
      </c>
      <c r="D13" s="2">
        <v>10</v>
      </c>
      <c r="E13" s="3"/>
      <c r="F13" s="22"/>
      <c r="G13" s="22"/>
      <c r="H13" s="5"/>
      <c r="I13" s="47"/>
      <c r="J13" s="48"/>
      <c r="K13" s="20">
        <v>2.33</v>
      </c>
      <c r="L13" s="14">
        <f>ROUND(IF(K13&gt;0,K13,J13)*D13,2)</f>
        <v>23.3</v>
      </c>
    </row>
    <row r="14" spans="1:18" ht="15.75" thickBot="1" x14ac:dyDescent="0.3">
      <c r="A14" s="4"/>
      <c r="B14" s="4" t="s">
        <v>8</v>
      </c>
      <c r="C14" s="2" t="s">
        <v>9</v>
      </c>
      <c r="D14" s="4">
        <f>SUM(D10:D13)</f>
        <v>1500</v>
      </c>
      <c r="E14" s="4"/>
      <c r="F14" s="4"/>
      <c r="G14" s="4"/>
      <c r="H14" s="6"/>
      <c r="I14" s="11"/>
      <c r="J14" s="10"/>
      <c r="K14" s="13"/>
      <c r="L14" s="16">
        <f>SUM(L10:L13)</f>
        <v>5000</v>
      </c>
      <c r="R14" s="21"/>
    </row>
    <row r="15" spans="1:18" ht="24.75" customHeight="1" x14ac:dyDescent="0.25">
      <c r="B15" s="15" t="s">
        <v>25</v>
      </c>
      <c r="F15" s="17">
        <f>L14</f>
        <v>5000</v>
      </c>
    </row>
    <row r="16" spans="1:18" ht="33.75" customHeight="1" x14ac:dyDescent="0.25">
      <c r="A16" t="s">
        <v>12</v>
      </c>
      <c r="B16" t="s">
        <v>18</v>
      </c>
    </row>
    <row r="17" spans="1:11" ht="31.5" customHeight="1" x14ac:dyDescent="0.25">
      <c r="B17" s="23" t="s">
        <v>19</v>
      </c>
      <c r="C17" s="23"/>
      <c r="D17" s="23"/>
      <c r="E17" s="23"/>
      <c r="F17" s="23"/>
      <c r="G17" s="23"/>
      <c r="H17" s="23"/>
      <c r="I17" s="23"/>
      <c r="J17" s="23"/>
      <c r="K17" s="23"/>
    </row>
    <row r="19" spans="1:11" x14ac:dyDescent="0.25">
      <c r="A19" t="s">
        <v>15</v>
      </c>
      <c r="B19" t="s">
        <v>22</v>
      </c>
    </row>
    <row r="20" spans="1:11" x14ac:dyDescent="0.25">
      <c r="B20" t="s">
        <v>17</v>
      </c>
    </row>
    <row r="21" spans="1:11" x14ac:dyDescent="0.25">
      <c r="B21" t="s">
        <v>16</v>
      </c>
    </row>
    <row r="23" spans="1:11" x14ac:dyDescent="0.25">
      <c r="B23" t="s">
        <v>23</v>
      </c>
    </row>
    <row r="24" spans="1:11" x14ac:dyDescent="0.25">
      <c r="B24" t="s">
        <v>24</v>
      </c>
    </row>
    <row r="26" spans="1:11" x14ac:dyDescent="0.25">
      <c r="B26" t="s">
        <v>27</v>
      </c>
    </row>
    <row r="28" spans="1:11" x14ac:dyDescent="0.25">
      <c r="B28" t="s">
        <v>28</v>
      </c>
    </row>
  </sheetData>
  <mergeCells count="18">
    <mergeCell ref="B17:K17"/>
    <mergeCell ref="K6:K9"/>
    <mergeCell ref="L6:L9"/>
    <mergeCell ref="E7:H7"/>
    <mergeCell ref="E8:E9"/>
    <mergeCell ref="F8:F9"/>
    <mergeCell ref="G8:G9"/>
    <mergeCell ref="H8:H9"/>
    <mergeCell ref="A1:L1"/>
    <mergeCell ref="A2:L2"/>
    <mergeCell ref="A4:L4"/>
    <mergeCell ref="A6:A9"/>
    <mergeCell ref="B6:B9"/>
    <mergeCell ref="C6:C9"/>
    <mergeCell ref="D6:D9"/>
    <mergeCell ref="E6:H6"/>
    <mergeCell ref="I6:I9"/>
    <mergeCell ref="J6:J9"/>
  </mergeCells>
  <conditionalFormatting sqref="I10:I13">
    <cfRule type="cellIs" dxfId="2" priority="3" operator="greaterThan">
      <formula>30</formula>
    </cfRule>
  </conditionalFormatting>
  <conditionalFormatting sqref="E12:H13">
    <cfRule type="cellIs" dxfId="1" priority="2" operator="equal">
      <formula>0</formula>
    </cfRule>
  </conditionalFormatting>
  <conditionalFormatting sqref="M10:M13">
    <cfRule type="containsText" dxfId="0" priority="1" operator="containsText" text="НЕОДНОРОДНЫЕ">
      <formula>NOT(ISERROR(SEARCH("НЕОДНОРОДНЫЕ",M10)))</formula>
    </cfRule>
  </conditionalFormatting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для четырех (2)</vt:lpstr>
      <vt:lpstr>'для четырех (2)'!Область_печати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Седьюрова Галина Александровна</dc:creator>
  <cp:lastModifiedBy>Пользователь Windows</cp:lastModifiedBy>
  <cp:lastPrinted>2026-06-25T07:04:14Z</cp:lastPrinted>
  <dcterms:created xsi:type="dcterms:W3CDTF">2014-01-28T06:59:46Z</dcterms:created>
  <dcterms:modified xsi:type="dcterms:W3CDTF">2026-06-25T07:04:59Z</dcterms:modified>
</cp:coreProperties>
</file>