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00"/>
  </bookViews>
  <sheets>
    <sheet name="1" sheetId="8" r:id="rId1"/>
  </sheets>
  <definedNames>
    <definedName name="_xlnm.Print_Area" localSheetId="0">'1'!$A$1:$L$23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8" l="1"/>
  <c r="K16" i="8" s="1"/>
  <c r="L16" i="8" s="1"/>
  <c r="I16" i="8"/>
  <c r="J15" i="8"/>
  <c r="K15" i="8" s="1"/>
  <c r="L15" i="8" s="1"/>
  <c r="I15" i="8"/>
  <c r="J14" i="8"/>
  <c r="K14" i="8" s="1"/>
  <c r="L14" i="8" s="1"/>
  <c r="I14" i="8"/>
  <c r="J13" i="8"/>
  <c r="K13" i="8" s="1"/>
  <c r="L13" i="8" s="1"/>
  <c r="I13" i="8"/>
  <c r="J12" i="8"/>
  <c r="K12" i="8" s="1"/>
  <c r="L12" i="8" s="1"/>
  <c r="I12" i="8"/>
  <c r="J11" i="8"/>
  <c r="K11" i="8" s="1"/>
  <c r="L11" i="8" s="1"/>
  <c r="I11" i="8"/>
  <c r="J10" i="8"/>
  <c r="K10" i="8" s="1"/>
  <c r="L10" i="8" s="1"/>
  <c r="I10" i="8"/>
  <c r="J9" i="8"/>
  <c r="K9" i="8" s="1"/>
  <c r="L9" i="8" s="1"/>
  <c r="I9" i="8"/>
  <c r="J19" i="8"/>
  <c r="K19" i="8" s="1"/>
  <c r="L19" i="8" s="1"/>
  <c r="I19" i="8"/>
  <c r="J18" i="8"/>
  <c r="K18" i="8" s="1"/>
  <c r="L18" i="8" s="1"/>
  <c r="I18" i="8"/>
  <c r="J17" i="8"/>
  <c r="K17" i="8" s="1"/>
  <c r="L17" i="8" s="1"/>
  <c r="I17" i="8"/>
  <c r="L20" i="8" l="1"/>
  <c r="J21" i="8"/>
</calcChain>
</file>

<file path=xl/sharedStrings.xml><?xml version="1.0" encoding="utf-8"?>
<sst xmlns="http://schemas.openxmlformats.org/spreadsheetml/2006/main" count="63" uniqueCount="50">
  <si>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</si>
  <si>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</si>
  <si>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</si>
  <si>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</si>
  <si>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</si>
  <si>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</si>
  <si>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</si>
  <si>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Цена (руб.)</t>
  </si>
  <si>
    <t>Исполнитель</t>
  </si>
  <si>
    <t>РАСЧЕТ НМЦК</t>
  </si>
  <si>
    <t>В соответствии с Описанием объекта закупки</t>
  </si>
  <si>
    <t>Маковская Л.Н.</t>
  </si>
  <si>
    <t xml:space="preserve">Поставщик 1 </t>
  </si>
  <si>
    <t xml:space="preserve">Поставщик 2 </t>
  </si>
  <si>
    <t>Поставщик 3</t>
  </si>
  <si>
    <t>Итого</t>
  </si>
  <si>
    <t>Используемый метод определения НМЦД с обоснованием:</t>
  </si>
  <si>
    <t xml:space="preserve">Метод сопоставимых рыночных цен (анализа рынка) </t>
  </si>
  <si>
    <t>руб.</t>
  </si>
  <si>
    <t>Предельная цена за единицу измерения (средняя), руб.</t>
  </si>
  <si>
    <t xml:space="preserve">Обоснование начальной (максимальной) цены договора
</t>
  </si>
  <si>
    <t>На основании проведенного анализа рынка,  расчетов и с учетом финансирования закупки, НМЦД составляет:</t>
  </si>
  <si>
    <t>Начальник УОЗ</t>
  </si>
  <si>
    <t>Суслова И.К.</t>
  </si>
  <si>
    <t>ИТОГО НМЦД, руб.</t>
  </si>
  <si>
    <t>на поставку  канцелярских товаров</t>
  </si>
  <si>
    <t>ОКПД2</t>
  </si>
  <si>
    <t xml:space="preserve">22.19.73.120 </t>
  </si>
  <si>
    <t>шт</t>
  </si>
  <si>
    <t xml:space="preserve">32.99.12.110 </t>
  </si>
  <si>
    <t>25.99.23.000</t>
  </si>
  <si>
    <t>упак</t>
  </si>
  <si>
    <t>17.23.13.130</t>
  </si>
  <si>
    <t xml:space="preserve"> 22.29.25.000 </t>
  </si>
  <si>
    <t xml:space="preserve"> 32.99.15.110</t>
  </si>
  <si>
    <t>22.29.25.000</t>
  </si>
  <si>
    <t xml:space="preserve">22.29.25.000 </t>
  </si>
  <si>
    <t>Ластик</t>
  </si>
  <si>
    <t>Ручка шариковая неавтоматическая</t>
  </si>
  <si>
    <t>Скрепки канцелярские</t>
  </si>
  <si>
    <t>Лоток вертикальный для бумаг</t>
  </si>
  <si>
    <t>Папка на 2-х кольцах</t>
  </si>
  <si>
    <t>Папка-регистратор</t>
  </si>
  <si>
    <t>Карандаш чернографитный</t>
  </si>
  <si>
    <t>Ножницы</t>
  </si>
  <si>
    <t>Обложки для переплёта картонные</t>
  </si>
  <si>
    <t>Обложки для переплёта пластиковые</t>
  </si>
  <si>
    <t>Пружины для переплёта пластиковые</t>
  </si>
  <si>
    <t>25.71.11.120</t>
  </si>
  <si>
    <t>Предельная цена за единицу измерения,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</si>
</sst>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#########"/>
    <numFmt numFmtId="165" formatCode="#,##0.00\ &quot;₽&quot;"/>
    <numFmt numFmtId="166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43" fontId="10" fillId="0" borderId="0" applyFont="0" applyFill="0" applyBorder="0" applyAlignment="0" applyProtection="0"/>
  </cellStyleXfs>
  <cellXfs count="56">
    <xf numFmtId="0" fontId="0" fillId="0" borderId="0" xfId="0"/>
    <xf numFmtId="2" fontId="6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/>
    <xf numFmtId="2" fontId="1" fillId="2" borderId="0" xfId="0" applyNumberFormat="1" applyFont="1" applyFill="1" applyBorder="1"/>
    <xf numFmtId="164" fontId="3" fillId="2" borderId="1" xfId="0" applyNumberFormat="1" applyFont="1" applyFill="1" applyBorder="1" applyAlignment="1">
      <alignment horizontal="center" vertical="center" wrapText="1"/>
    </xf>
    <xf numFmtId="2" fontId="7" fillId="2" borderId="0" xfId="0" applyNumberFormat="1" applyFont="1" applyFill="1" applyBorder="1"/>
    <xf numFmtId="164" fontId="5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7" fillId="2" borderId="0" xfId="0" applyFont="1" applyFill="1" applyBorder="1"/>
    <xf numFmtId="0" fontId="5" fillId="2" borderId="0" xfId="0" applyFont="1" applyFill="1" applyBorder="1"/>
    <xf numFmtId="0" fontId="3" fillId="2" borderId="0" xfId="0" applyFont="1" applyFill="1" applyBorder="1"/>
    <xf numFmtId="2" fontId="3" fillId="2" borderId="0" xfId="0" applyNumberFormat="1" applyFont="1" applyFill="1" applyBorder="1"/>
    <xf numFmtId="2" fontId="2" fillId="2" borderId="0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top" wrapText="1"/>
    </xf>
    <xf numFmtId="166" fontId="3" fillId="2" borderId="0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165" fontId="5" fillId="2" borderId="7" xfId="0" applyNumberFormat="1" applyFont="1" applyFill="1" applyBorder="1" applyAlignment="1">
      <alignment horizontal="left" vertical="center" wrapText="1"/>
    </xf>
    <xf numFmtId="165" fontId="5" fillId="2" borderId="8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view="pageBreakPreview" topLeftCell="A13" zoomScaleNormal="100" zoomScaleSheetLayoutView="100" workbookViewId="0">
      <selection activeCell="K9" sqref="K9"/>
    </sheetView>
  </sheetViews>
  <sheetFormatPr defaultColWidth="9" defaultRowHeight="15" x14ac:dyDescent="0.25"/>
  <cols>
    <col min="1" max="1" width="4.140625" style="3" customWidth="1"/>
    <col min="2" max="2" width="28.5703125" style="3" customWidth="1"/>
    <col min="3" max="3" width="13.140625" style="3" customWidth="1"/>
    <col min="4" max="4" width="9.42578125" style="3" customWidth="1"/>
    <col min="5" max="5" width="6.7109375" style="3" bestFit="1" customWidth="1"/>
    <col min="6" max="6" width="12.28515625" style="13" customWidth="1"/>
    <col min="7" max="7" width="11.28515625" style="13" customWidth="1"/>
    <col min="8" max="8" width="11.7109375" style="13" customWidth="1"/>
    <col min="9" max="9" width="12.42578125" style="13" customWidth="1"/>
    <col min="10" max="10" width="14.140625" style="13" customWidth="1"/>
    <col min="11" max="11" width="15.5703125" style="13" customWidth="1"/>
    <col min="12" max="12" width="16" style="3" customWidth="1"/>
    <col min="13" max="13" width="12.5703125" style="3" customWidth="1"/>
    <col min="14" max="1002" width="9.140625" style="3" customWidth="1"/>
    <col min="1003" max="16384" width="9" style="3"/>
  </cols>
  <sheetData>
    <row r="1" spans="1:12" ht="25.5" customHeight="1" x14ac:dyDescent="0.25">
      <c r="A1" s="2"/>
      <c r="B1" s="2"/>
      <c r="C1" s="2"/>
      <c r="D1" s="2"/>
      <c r="E1" s="2"/>
      <c r="F1" s="4"/>
      <c r="G1" s="4"/>
      <c r="H1" s="4"/>
      <c r="I1" s="4"/>
      <c r="J1" s="4"/>
      <c r="K1" s="4"/>
    </row>
    <row r="2" spans="1:12" s="20" customFormat="1" ht="39.75" customHeight="1" x14ac:dyDescent="0.3">
      <c r="A2" s="48" t="s">
        <v>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8" customHeight="1" x14ac:dyDescent="0.3">
      <c r="A3" s="49" t="s">
        <v>25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24.6" customHeight="1" x14ac:dyDescent="0.25">
      <c r="A4" s="50" t="s">
        <v>1</v>
      </c>
      <c r="B4" s="50"/>
      <c r="C4" s="51" t="s">
        <v>10</v>
      </c>
      <c r="D4" s="52"/>
      <c r="E4" s="52"/>
      <c r="F4" s="52"/>
      <c r="G4" s="52"/>
      <c r="H4" s="52"/>
      <c r="I4" s="52"/>
      <c r="J4" s="52"/>
      <c r="K4" s="52"/>
      <c r="L4" s="53"/>
    </row>
    <row r="5" spans="1:12" ht="67.5" customHeight="1" x14ac:dyDescent="0.25">
      <c r="A5" s="34" t="s">
        <v>16</v>
      </c>
      <c r="B5" s="34"/>
      <c r="C5" s="35" t="s">
        <v>17</v>
      </c>
      <c r="D5" s="36"/>
      <c r="E5" s="36"/>
      <c r="F5" s="36"/>
      <c r="G5" s="36"/>
      <c r="H5" s="36"/>
      <c r="I5" s="36"/>
      <c r="J5" s="36"/>
      <c r="K5" s="36"/>
      <c r="L5" s="37"/>
    </row>
    <row r="6" spans="1:12" x14ac:dyDescent="0.25">
      <c r="A6" s="38" t="s">
        <v>9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1"/>
    </row>
    <row r="7" spans="1:12" ht="64.900000000000006" customHeight="1" x14ac:dyDescent="0.25">
      <c r="A7" s="42" t="s">
        <v>2</v>
      </c>
      <c r="B7" s="42" t="s">
        <v>3</v>
      </c>
      <c r="C7" s="43" t="s">
        <v>26</v>
      </c>
      <c r="D7" s="42" t="s">
        <v>4</v>
      </c>
      <c r="E7" s="43" t="s">
        <v>5</v>
      </c>
      <c r="F7" s="5" t="s">
        <v>12</v>
      </c>
      <c r="G7" s="5" t="s">
        <v>13</v>
      </c>
      <c r="H7" s="5" t="s">
        <v>14</v>
      </c>
      <c r="I7" s="44" t="s">
        <v>6</v>
      </c>
      <c r="J7" s="43" t="s">
        <v>19</v>
      </c>
      <c r="K7" s="43" t="s">
        <v>49</v>
      </c>
      <c r="L7" s="54" t="s">
        <v>24</v>
      </c>
    </row>
    <row r="8" spans="1:12" ht="40.5" customHeight="1" x14ac:dyDescent="0.25">
      <c r="A8" s="42"/>
      <c r="B8" s="42"/>
      <c r="C8" s="43"/>
      <c r="D8" s="42"/>
      <c r="E8" s="43"/>
      <c r="F8" s="5" t="s">
        <v>7</v>
      </c>
      <c r="G8" s="5" t="s">
        <v>7</v>
      </c>
      <c r="H8" s="5" t="s">
        <v>7</v>
      </c>
      <c r="I8" s="45"/>
      <c r="J8" s="43"/>
      <c r="K8" s="43"/>
      <c r="L8" s="55"/>
    </row>
    <row r="9" spans="1:12" ht="44.45" customHeight="1" x14ac:dyDescent="0.25">
      <c r="A9" s="25">
        <v>1</v>
      </c>
      <c r="B9" s="22" t="s">
        <v>37</v>
      </c>
      <c r="C9" s="16" t="s">
        <v>27</v>
      </c>
      <c r="D9" s="25" t="s">
        <v>28</v>
      </c>
      <c r="E9" s="16">
        <v>6</v>
      </c>
      <c r="F9" s="26">
        <v>38</v>
      </c>
      <c r="G9" s="26">
        <v>51.8</v>
      </c>
      <c r="H9" s="26">
        <v>29.79</v>
      </c>
      <c r="I9" s="1">
        <f t="shared" ref="I9:I19" si="0">(STDEV(F9:H9)/AVERAGE(F9:H9))*100</f>
        <v>27.902034530607157</v>
      </c>
      <c r="J9" s="1">
        <f t="shared" ref="J9:J19" si="1">ROUND(AVERAGE(F9:H9),2)</f>
        <v>39.86</v>
      </c>
      <c r="K9" s="1">
        <f t="shared" ref="K9:K19" si="2">J9</f>
        <v>39.86</v>
      </c>
      <c r="L9" s="21">
        <f t="shared" ref="L9:L19" si="3">E9*K9</f>
        <v>239.16</v>
      </c>
    </row>
    <row r="10" spans="1:12" ht="44.45" customHeight="1" x14ac:dyDescent="0.25">
      <c r="A10" s="25">
        <v>2</v>
      </c>
      <c r="B10" s="22" t="s">
        <v>38</v>
      </c>
      <c r="C10" s="16" t="s">
        <v>29</v>
      </c>
      <c r="D10" s="25" t="s">
        <v>28</v>
      </c>
      <c r="E10" s="16">
        <v>10</v>
      </c>
      <c r="F10" s="26">
        <v>45.17</v>
      </c>
      <c r="G10" s="26">
        <v>40.450000000000003</v>
      </c>
      <c r="H10" s="26">
        <v>38.72</v>
      </c>
      <c r="I10" s="1">
        <f t="shared" si="0"/>
        <v>8.0549484895433654</v>
      </c>
      <c r="J10" s="1">
        <f t="shared" si="1"/>
        <v>41.45</v>
      </c>
      <c r="K10" s="1">
        <f t="shared" si="2"/>
        <v>41.45</v>
      </c>
      <c r="L10" s="21">
        <f t="shared" si="3"/>
        <v>414.5</v>
      </c>
    </row>
    <row r="11" spans="1:12" ht="60.75" customHeight="1" x14ac:dyDescent="0.25">
      <c r="A11" s="25">
        <v>3</v>
      </c>
      <c r="B11" s="22" t="s">
        <v>39</v>
      </c>
      <c r="C11" s="16" t="s">
        <v>30</v>
      </c>
      <c r="D11" s="25" t="s">
        <v>31</v>
      </c>
      <c r="E11" s="16">
        <v>6</v>
      </c>
      <c r="F11" s="26">
        <v>49.8</v>
      </c>
      <c r="G11" s="26">
        <v>51.69</v>
      </c>
      <c r="H11" s="26">
        <v>38.11</v>
      </c>
      <c r="I11" s="1">
        <f t="shared" si="0"/>
        <v>15.807540491321218</v>
      </c>
      <c r="J11" s="1">
        <f t="shared" si="1"/>
        <v>46.53</v>
      </c>
      <c r="K11" s="1">
        <f t="shared" si="2"/>
        <v>46.53</v>
      </c>
      <c r="L11" s="21">
        <f t="shared" si="3"/>
        <v>279.18</v>
      </c>
    </row>
    <row r="12" spans="1:12" ht="44.45" customHeight="1" x14ac:dyDescent="0.25">
      <c r="A12" s="25">
        <v>4</v>
      </c>
      <c r="B12" s="22" t="s">
        <v>40</v>
      </c>
      <c r="C12" s="16" t="s">
        <v>35</v>
      </c>
      <c r="D12" s="25" t="s">
        <v>28</v>
      </c>
      <c r="E12" s="16">
        <v>3</v>
      </c>
      <c r="F12" s="26">
        <v>236</v>
      </c>
      <c r="G12" s="26">
        <v>384.07</v>
      </c>
      <c r="H12" s="26">
        <v>358.17</v>
      </c>
      <c r="I12" s="1">
        <f t="shared" si="0"/>
        <v>24.251447652718465</v>
      </c>
      <c r="J12" s="1">
        <f t="shared" si="1"/>
        <v>326.08</v>
      </c>
      <c r="K12" s="1">
        <f t="shared" si="2"/>
        <v>326.08</v>
      </c>
      <c r="L12" s="21">
        <f t="shared" si="3"/>
        <v>978.24</v>
      </c>
    </row>
    <row r="13" spans="1:12" ht="44.45" customHeight="1" x14ac:dyDescent="0.25">
      <c r="A13" s="25">
        <v>5</v>
      </c>
      <c r="B13" s="22" t="s">
        <v>41</v>
      </c>
      <c r="C13" s="16" t="s">
        <v>32</v>
      </c>
      <c r="D13" s="25" t="s">
        <v>28</v>
      </c>
      <c r="E13" s="16">
        <v>4</v>
      </c>
      <c r="F13" s="26">
        <v>243</v>
      </c>
      <c r="G13" s="26">
        <v>335.03</v>
      </c>
      <c r="H13" s="26">
        <v>324.32</v>
      </c>
      <c r="I13" s="1">
        <f t="shared" si="0"/>
        <v>16.732156982993516</v>
      </c>
      <c r="J13" s="1">
        <f t="shared" si="1"/>
        <v>300.77999999999997</v>
      </c>
      <c r="K13" s="1">
        <f t="shared" si="2"/>
        <v>300.77999999999997</v>
      </c>
      <c r="L13" s="21">
        <f t="shared" si="3"/>
        <v>1203.1199999999999</v>
      </c>
    </row>
    <row r="14" spans="1:12" ht="44.45" customHeight="1" x14ac:dyDescent="0.25">
      <c r="A14" s="25">
        <v>6</v>
      </c>
      <c r="B14" s="22" t="s">
        <v>42</v>
      </c>
      <c r="C14" s="16" t="s">
        <v>33</v>
      </c>
      <c r="D14" s="25" t="s">
        <v>28</v>
      </c>
      <c r="E14" s="16">
        <v>3</v>
      </c>
      <c r="F14" s="26">
        <v>194</v>
      </c>
      <c r="G14" s="26">
        <v>295.06</v>
      </c>
      <c r="H14" s="26">
        <v>280.7</v>
      </c>
      <c r="I14" s="1">
        <f t="shared" si="0"/>
        <v>21.308642824680902</v>
      </c>
      <c r="J14" s="1">
        <f t="shared" si="1"/>
        <v>256.58999999999997</v>
      </c>
      <c r="K14" s="1">
        <f t="shared" si="2"/>
        <v>256.58999999999997</v>
      </c>
      <c r="L14" s="21">
        <f t="shared" si="3"/>
        <v>769.77</v>
      </c>
    </row>
    <row r="15" spans="1:12" ht="44.45" customHeight="1" x14ac:dyDescent="0.25">
      <c r="A15" s="27">
        <v>7</v>
      </c>
      <c r="B15" s="29" t="s">
        <v>43</v>
      </c>
      <c r="C15" s="16" t="s">
        <v>34</v>
      </c>
      <c r="D15" s="27" t="s">
        <v>28</v>
      </c>
      <c r="E15" s="16">
        <v>12</v>
      </c>
      <c r="F15" s="28">
        <v>17.329999999999998</v>
      </c>
      <c r="G15" s="28">
        <v>15.26</v>
      </c>
      <c r="H15" s="28">
        <v>13.84</v>
      </c>
      <c r="I15" s="1">
        <f t="shared" si="0"/>
        <v>11.340034588987974</v>
      </c>
      <c r="J15" s="1">
        <f t="shared" si="1"/>
        <v>15.48</v>
      </c>
      <c r="K15" s="1">
        <f t="shared" si="2"/>
        <v>15.48</v>
      </c>
      <c r="L15" s="21">
        <f t="shared" si="3"/>
        <v>185.76</v>
      </c>
    </row>
    <row r="16" spans="1:12" ht="44.45" customHeight="1" x14ac:dyDescent="0.25">
      <c r="A16" s="25">
        <v>8</v>
      </c>
      <c r="B16" s="22" t="s">
        <v>44</v>
      </c>
      <c r="C16" s="16" t="s">
        <v>48</v>
      </c>
      <c r="D16" s="25" t="s">
        <v>28</v>
      </c>
      <c r="E16" s="16">
        <v>1</v>
      </c>
      <c r="F16" s="26">
        <v>279</v>
      </c>
      <c r="G16" s="26">
        <v>317.95999999999998</v>
      </c>
      <c r="H16" s="26">
        <v>209.79</v>
      </c>
      <c r="I16" s="1">
        <f t="shared" si="0"/>
        <v>20.372639004410139</v>
      </c>
      <c r="J16" s="1">
        <f t="shared" si="1"/>
        <v>268.92</v>
      </c>
      <c r="K16" s="1">
        <f t="shared" si="2"/>
        <v>268.92</v>
      </c>
      <c r="L16" s="21">
        <f t="shared" si="3"/>
        <v>268.92</v>
      </c>
    </row>
    <row r="17" spans="1:12" ht="44.45" customHeight="1" x14ac:dyDescent="0.25">
      <c r="A17" s="25">
        <v>9</v>
      </c>
      <c r="B17" s="22" t="s">
        <v>45</v>
      </c>
      <c r="C17" s="16" t="s">
        <v>35</v>
      </c>
      <c r="D17" s="25" t="s">
        <v>28</v>
      </c>
      <c r="E17" s="16">
        <v>300</v>
      </c>
      <c r="F17" s="26">
        <v>13.71</v>
      </c>
      <c r="G17" s="26">
        <v>12.52</v>
      </c>
      <c r="H17" s="26">
        <v>7.12</v>
      </c>
      <c r="I17" s="1">
        <f t="shared" si="0"/>
        <v>31.592062169052987</v>
      </c>
      <c r="J17" s="1">
        <f t="shared" si="1"/>
        <v>11.12</v>
      </c>
      <c r="K17" s="1">
        <f t="shared" si="2"/>
        <v>11.12</v>
      </c>
      <c r="L17" s="21">
        <f t="shared" si="3"/>
        <v>3335.9999999999995</v>
      </c>
    </row>
    <row r="18" spans="1:12" ht="44.45" customHeight="1" x14ac:dyDescent="0.25">
      <c r="A18" s="25">
        <v>10</v>
      </c>
      <c r="B18" s="22" t="s">
        <v>46</v>
      </c>
      <c r="C18" s="16" t="s">
        <v>36</v>
      </c>
      <c r="D18" s="25" t="s">
        <v>28</v>
      </c>
      <c r="E18" s="16">
        <v>300</v>
      </c>
      <c r="F18" s="26">
        <v>18.32</v>
      </c>
      <c r="G18" s="26">
        <v>18.100000000000001</v>
      </c>
      <c r="H18" s="26">
        <v>16.45</v>
      </c>
      <c r="I18" s="1">
        <f t="shared" si="0"/>
        <v>5.7995444869464734</v>
      </c>
      <c r="J18" s="1">
        <f t="shared" si="1"/>
        <v>17.62</v>
      </c>
      <c r="K18" s="1">
        <f t="shared" si="2"/>
        <v>17.62</v>
      </c>
      <c r="L18" s="21">
        <f t="shared" si="3"/>
        <v>5286</v>
      </c>
    </row>
    <row r="19" spans="1:12" ht="44.45" customHeight="1" x14ac:dyDescent="0.25">
      <c r="A19" s="25">
        <v>11</v>
      </c>
      <c r="B19" s="22" t="s">
        <v>47</v>
      </c>
      <c r="C19" s="16" t="s">
        <v>35</v>
      </c>
      <c r="D19" s="25" t="s">
        <v>31</v>
      </c>
      <c r="E19" s="16">
        <v>1</v>
      </c>
      <c r="F19" s="26">
        <v>2941</v>
      </c>
      <c r="G19" s="26">
        <v>2579.59</v>
      </c>
      <c r="H19" s="26">
        <v>2342.44</v>
      </c>
      <c r="I19" s="1">
        <f t="shared" si="0"/>
        <v>11.500223741697067</v>
      </c>
      <c r="J19" s="1">
        <f t="shared" si="1"/>
        <v>2621.0100000000002</v>
      </c>
      <c r="K19" s="1">
        <f t="shared" si="2"/>
        <v>2621.0100000000002</v>
      </c>
      <c r="L19" s="21">
        <f t="shared" si="3"/>
        <v>2621.0100000000002</v>
      </c>
    </row>
    <row r="20" spans="1:12" ht="15.75" x14ac:dyDescent="0.25">
      <c r="A20" s="14"/>
      <c r="B20" s="30" t="s">
        <v>15</v>
      </c>
      <c r="C20" s="31"/>
      <c r="D20" s="14"/>
      <c r="E20" s="15"/>
      <c r="F20" s="17"/>
      <c r="G20" s="17"/>
      <c r="H20" s="17"/>
      <c r="I20" s="14"/>
      <c r="J20" s="23"/>
      <c r="K20" s="19"/>
      <c r="L20" s="7">
        <f>SUM(L9:L19)</f>
        <v>15581.66</v>
      </c>
    </row>
    <row r="21" spans="1:12" ht="25.5" customHeight="1" x14ac:dyDescent="0.25">
      <c r="A21" s="46" t="s">
        <v>21</v>
      </c>
      <c r="B21" s="47"/>
      <c r="C21" s="47"/>
      <c r="D21" s="47"/>
      <c r="E21" s="47"/>
      <c r="F21" s="47"/>
      <c r="G21" s="47"/>
      <c r="H21" s="47"/>
      <c r="I21" s="47"/>
      <c r="J21" s="24">
        <f>L20</f>
        <v>15581.66</v>
      </c>
      <c r="K21" s="32" t="s">
        <v>18</v>
      </c>
      <c r="L21" s="33"/>
    </row>
    <row r="22" spans="1:12" ht="28.9" customHeight="1" x14ac:dyDescent="0.25">
      <c r="A22" s="8"/>
      <c r="B22" s="8" t="s">
        <v>22</v>
      </c>
      <c r="C22" s="8"/>
      <c r="D22" s="8"/>
      <c r="E22" s="8"/>
      <c r="F22" s="18"/>
      <c r="G22" s="8"/>
      <c r="H22" s="8"/>
      <c r="I22" s="8"/>
      <c r="J22" s="8"/>
      <c r="K22" s="8" t="s">
        <v>23</v>
      </c>
      <c r="L22" s="8"/>
    </row>
    <row r="23" spans="1:12" ht="42.6" customHeight="1" x14ac:dyDescent="0.25">
      <c r="A23" s="10" t="s">
        <v>0</v>
      </c>
      <c r="B23" s="11" t="s">
        <v>8</v>
      </c>
      <c r="C23" s="11"/>
      <c r="D23" s="11"/>
      <c r="E23" s="11"/>
      <c r="F23" s="6"/>
      <c r="G23" s="6"/>
      <c r="H23" s="6"/>
      <c r="I23" s="6"/>
      <c r="J23" s="12"/>
      <c r="K23" s="12" t="s">
        <v>11</v>
      </c>
      <c r="L23" s="9"/>
    </row>
  </sheetData>
  <mergeCells count="19">
    <mergeCell ref="A2:L2"/>
    <mergeCell ref="A3:L3"/>
    <mergeCell ref="A4:B4"/>
    <mergeCell ref="C4:L4"/>
    <mergeCell ref="L7:L8"/>
    <mergeCell ref="B20:C20"/>
    <mergeCell ref="K21:L21"/>
    <mergeCell ref="A5:B5"/>
    <mergeCell ref="C5:L5"/>
    <mergeCell ref="A6:L6"/>
    <mergeCell ref="A7:A8"/>
    <mergeCell ref="B7:B8"/>
    <mergeCell ref="C7:C8"/>
    <mergeCell ref="D7:D8"/>
    <mergeCell ref="E7:E8"/>
    <mergeCell ref="I7:I8"/>
    <mergeCell ref="K7:K8"/>
    <mergeCell ref="J7:J8"/>
    <mergeCell ref="A21:I21"/>
  </mergeCells>
  <pageMargins left="1.1811023622047245" right="0.39370078740157483" top="0.39370078740157483" bottom="0.39370078740157483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2026-08-18T10:28:17Z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