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5" yWindow="-105" windowWidth="19425" windowHeight="10305"/>
  </bookViews>
  <sheets>
    <sheet name="Лист1" sheetId="1" r:id="rId1"/>
  </sheets>
  <definedNames>
    <definedName name="bookmark0" localSheetId="0">Лист1!#REF!</definedName>
    <definedName name="_xlnm.Print_Area" localSheetId="0">Лист1!$A$1:$L$24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3" i="1"/>
  <c r="L14" i="1"/>
  <c r="L15" i="1"/>
  <c r="G13" i="1"/>
  <c r="H13" i="1" s="1"/>
  <c r="I13" i="1" s="1"/>
  <c r="G14" i="1"/>
  <c r="H14" i="1" s="1"/>
  <c r="I14" i="1" s="1"/>
  <c r="G15" i="1"/>
  <c r="H15" i="1" s="1"/>
  <c r="I15" i="1" s="1"/>
  <c r="G16" i="1" l="1"/>
  <c r="H16" i="1" s="1"/>
  <c r="I16" i="1" s="1"/>
  <c r="L16" i="1" l="1"/>
</calcChain>
</file>

<file path=xl/sharedStrings.xml><?xml version="1.0" encoding="utf-8"?>
<sst xmlns="http://schemas.openxmlformats.org/spreadsheetml/2006/main" count="32" uniqueCount="30">
  <si>
    <t>Обоснование начальной (максимальной) цены контракта</t>
  </si>
  <si>
    <t>(предмет контракта)</t>
  </si>
  <si>
    <t>Основные характеристики объекта закупки</t>
  </si>
  <si>
    <t>Метод сопоставимых рыночных цен</t>
  </si>
  <si>
    <t>№ п/п</t>
  </si>
  <si>
    <t>Средняя арифметическая величина цены единицы товара &lt;ц&gt;</t>
  </si>
  <si>
    <t>Среднее квадратичное отклонение</t>
  </si>
  <si>
    <t>Коэффициент вариации</t>
  </si>
  <si>
    <t>Ед. изм.</t>
  </si>
  <si>
    <t>Кол-во</t>
  </si>
  <si>
    <t xml:space="preserve">Расчет НМЦК по формуле НМЦК=&lt;ц&gt;*Кол-во
</t>
  </si>
  <si>
    <t>Расчет НМЦК</t>
  </si>
  <si>
    <t>Используемый метод определения НМЦК с обоснованием</t>
  </si>
  <si>
    <t>В соответствии с описанием объекта закупки</t>
  </si>
  <si>
    <t xml:space="preserve">Наименование </t>
  </si>
  <si>
    <t>Итого</t>
  </si>
  <si>
    <t xml:space="preserve"> </t>
  </si>
  <si>
    <t xml:space="preserve">штука </t>
  </si>
  <si>
    <t xml:space="preserve">
федеральное государственное бюджетное учреждение «Абаканская лаборатория судебной экспертизы Министерства юстиции Российской Федерации» (ФГБУ Абаканская ЛСЭ Минюста России)</t>
  </si>
  <si>
    <t xml:space="preserve">на поставку электротоваров
</t>
  </si>
  <si>
    <t>метр</t>
  </si>
  <si>
    <t>Набор инструментов обжимные клещи, 44 штуки, обжимка rj45 с тестером, стриппер для снятия</t>
  </si>
  <si>
    <t>Компьютерная розетка RJ45 (8P8C) на 2 порта, категория 5е, внешняя накладная для сетевого кабеля</t>
  </si>
  <si>
    <t>Итого:  18 550 (восемнадцать тысяч пятьсот пятьдесят) рублей 15 копеек.</t>
  </si>
  <si>
    <t>Дата подготовки обоснования НМЦК: 04.06.2026 г.</t>
  </si>
  <si>
    <t>вход. № 361 от 04.06.2026</t>
  </si>
  <si>
    <t>вход. № 369 от 04.06.2026</t>
  </si>
  <si>
    <t>вход. № 370 от 04.06.2026</t>
  </si>
  <si>
    <t>Кабель UTP 4 PR 24 AWG CAT5e CCA PROCONNEСT</t>
  </si>
  <si>
    <t>Разъем Ждека RJ-45 8P8C CAT 5e PROCONNEСT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</si>
</sst>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0" fontId="7" fillId="0" borderId="0"/>
  </cellStyleXfs>
  <cellXfs count="46">
    <xf numFmtId="0" fontId="0" fillId="0" borderId="0" xfId="0"/>
    <xf numFmtId="4" fontId="3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/>
    <xf numFmtId="0" fontId="3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64" fontId="6" fillId="0" borderId="1" xfId="1" applyFont="1" applyFill="1" applyBorder="1" applyAlignment="1">
      <alignment vertical="center" wrapText="1"/>
    </xf>
    <xf numFmtId="164" fontId="6" fillId="0" borderId="7" xfId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top" wrapText="1"/>
    </xf>
    <xf numFmtId="164" fontId="6" fillId="2" borderId="6" xfId="1" applyFont="1" applyFill="1" applyBorder="1" applyAlignment="1">
      <alignment horizontal="center" vertical="top" wrapText="1"/>
    </xf>
    <xf numFmtId="164" fontId="6" fillId="2" borderId="7" xfId="1" applyFont="1" applyFill="1" applyBorder="1" applyAlignment="1">
      <alignment horizontal="center" vertical="top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3 2" xfId="6"/>
    <cellStyle name="Финансовый" xfId="1" builtin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140805</xdr:colOff>
      <xdr:row>11</xdr:row>
      <xdr:rowOff>480391</xdr:rowOff>
    </xdr:from>
    <xdr:to>
      <xdr:col>7</xdr:col>
      <xdr:colOff>886239</xdr:colOff>
      <xdr:row>11</xdr:row>
      <xdr:rowOff>953234</xdr:rowOff>
    </xdr:to>
    <xdr:pic>
      <xdr:nvPicPr>
        <xdr:cNvPr id="4" name="Рисунок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2479" y="3321326"/>
          <a:ext cx="745434" cy="47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102264</xdr:colOff>
      <xdr:row>11</xdr:row>
      <xdr:rowOff>432718</xdr:rowOff>
    </xdr:from>
    <xdr:to>
      <xdr:col>8</xdr:col>
      <xdr:colOff>919370</xdr:colOff>
      <xdr:row>11</xdr:row>
      <xdr:rowOff>762000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0894" y="3870001"/>
          <a:ext cx="817106" cy="32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topLeftCell="A7" zoomScale="85" zoomScaleNormal="85" zoomScaleSheetLayoutView="85" workbookViewId="0">
      <selection activeCell="D13" sqref="D13"/>
    </sheetView>
  </sheetViews>
  <sheetFormatPr defaultRowHeight="15" x14ac:dyDescent="0.25"/>
  <cols>
    <col min="1" max="1" width="25.5703125" customWidth="1"/>
    <col min="2" max="2" width="5.85546875" customWidth="1"/>
    <col min="3" max="3" width="23.85546875" customWidth="1"/>
    <col min="4" max="4" width="17.7109375" customWidth="1"/>
    <col min="5" max="5" width="17.85546875" customWidth="1"/>
    <col min="6" max="6" width="17.28515625" customWidth="1"/>
    <col min="7" max="7" width="16.7109375" customWidth="1"/>
    <col min="8" max="8" width="15.140625" customWidth="1"/>
    <col min="9" max="9" width="17.42578125" customWidth="1"/>
    <col min="10" max="10" width="10.140625" customWidth="1"/>
    <col min="12" max="12" width="27.140625" customWidth="1"/>
  </cols>
  <sheetData>
    <row r="1" spans="1:18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8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8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8" ht="39" customHeight="1" x14ac:dyDescent="0.25">
      <c r="A4" s="20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8" ht="15.75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8" ht="69.75" customHeight="1" x14ac:dyDescent="0.25">
      <c r="A6" s="22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8" ht="12" customHeight="1" x14ac:dyDescent="0.25">
      <c r="A7" s="25" t="s">
        <v>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8" ht="4.1500000000000004" hidden="1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8" ht="51" customHeight="1" x14ac:dyDescent="0.25">
      <c r="A9" s="5" t="s">
        <v>2</v>
      </c>
      <c r="B9" s="26" t="s">
        <v>13</v>
      </c>
      <c r="C9" s="27"/>
      <c r="D9" s="27"/>
      <c r="E9" s="27"/>
      <c r="F9" s="27"/>
      <c r="G9" s="27"/>
      <c r="H9" s="27"/>
      <c r="I9" s="27"/>
      <c r="J9" s="27"/>
      <c r="K9" s="27"/>
      <c r="L9" s="28"/>
      <c r="R9" t="s">
        <v>16</v>
      </c>
    </row>
    <row r="10" spans="1:18" ht="51" customHeight="1" x14ac:dyDescent="0.25">
      <c r="A10" s="5" t="s">
        <v>12</v>
      </c>
      <c r="B10" s="26" t="s">
        <v>3</v>
      </c>
      <c r="C10" s="27"/>
      <c r="D10" s="27"/>
      <c r="E10" s="27"/>
      <c r="F10" s="27"/>
      <c r="G10" s="27"/>
      <c r="H10" s="27"/>
      <c r="I10" s="27"/>
      <c r="J10" s="27"/>
      <c r="K10" s="27"/>
      <c r="L10" s="28"/>
    </row>
    <row r="11" spans="1:18" ht="14.45" customHeight="1" x14ac:dyDescent="0.25">
      <c r="A11" s="29" t="s">
        <v>11</v>
      </c>
      <c r="B11" s="39" t="s">
        <v>4</v>
      </c>
      <c r="C11" s="41" t="s">
        <v>14</v>
      </c>
      <c r="D11" s="43" t="s">
        <v>26</v>
      </c>
      <c r="E11" s="44" t="s">
        <v>27</v>
      </c>
      <c r="F11" s="43" t="s">
        <v>25</v>
      </c>
      <c r="G11" s="36" t="s">
        <v>5</v>
      </c>
      <c r="H11" s="34" t="s">
        <v>6</v>
      </c>
      <c r="I11" s="34" t="s">
        <v>7</v>
      </c>
      <c r="J11" s="36" t="s">
        <v>8</v>
      </c>
      <c r="K11" s="36" t="s">
        <v>9</v>
      </c>
      <c r="L11" s="34" t="s">
        <v>10</v>
      </c>
    </row>
    <row r="12" spans="1:18" ht="86.25" customHeight="1" x14ac:dyDescent="0.25">
      <c r="A12" s="29"/>
      <c r="B12" s="40"/>
      <c r="C12" s="42"/>
      <c r="D12" s="43"/>
      <c r="E12" s="45"/>
      <c r="F12" s="43"/>
      <c r="G12" s="36"/>
      <c r="H12" s="35"/>
      <c r="I12" s="35"/>
      <c r="J12" s="36"/>
      <c r="K12" s="34"/>
      <c r="L12" s="35"/>
    </row>
    <row r="13" spans="1:18" ht="86.25" customHeight="1" x14ac:dyDescent="0.25">
      <c r="A13" s="30"/>
      <c r="B13" s="10">
        <v>1</v>
      </c>
      <c r="C13" s="8" t="s">
        <v>28</v>
      </c>
      <c r="D13" s="12">
        <v>27.5</v>
      </c>
      <c r="E13" s="13">
        <v>28.88</v>
      </c>
      <c r="F13" s="12">
        <v>25</v>
      </c>
      <c r="G13" s="2">
        <f t="shared" ref="G13:G15" si="0">ROUND((D13+E13+F13)/3,2)</f>
        <v>27.13</v>
      </c>
      <c r="H13" s="2">
        <f t="shared" ref="H13:H15" si="1">SQRT((POWER((D13-G13),2)+POWER((E13-G13),2)+POWER((F13-G13),2))/2)</f>
        <v>1.9667612971583506</v>
      </c>
      <c r="I13" s="3">
        <f t="shared" ref="I13:I15" si="2">ROUND((H13/G13)*100,2)</f>
        <v>7.25</v>
      </c>
      <c r="J13" s="11" t="s">
        <v>20</v>
      </c>
      <c r="K13" s="9">
        <v>400</v>
      </c>
      <c r="L13" s="4">
        <f t="shared" ref="L13:L15" si="3">ROUND(G13*K13,2)</f>
        <v>10852</v>
      </c>
    </row>
    <row r="14" spans="1:18" ht="86.25" customHeight="1" x14ac:dyDescent="0.25">
      <c r="A14" s="30"/>
      <c r="B14" s="10">
        <v>2</v>
      </c>
      <c r="C14" s="8" t="s">
        <v>21</v>
      </c>
      <c r="D14" s="12">
        <v>2585</v>
      </c>
      <c r="E14" s="13">
        <v>2714.25</v>
      </c>
      <c r="F14" s="12">
        <v>2350</v>
      </c>
      <c r="G14" s="2">
        <f t="shared" si="0"/>
        <v>2549.75</v>
      </c>
      <c r="H14" s="2">
        <f t="shared" si="1"/>
        <v>184.66574533464509</v>
      </c>
      <c r="I14" s="3">
        <f t="shared" si="2"/>
        <v>7.24</v>
      </c>
      <c r="J14" s="11" t="s">
        <v>17</v>
      </c>
      <c r="K14" s="9">
        <v>1</v>
      </c>
      <c r="L14" s="4">
        <f t="shared" si="3"/>
        <v>2549.75</v>
      </c>
    </row>
    <row r="15" spans="1:18" ht="86.25" customHeight="1" x14ac:dyDescent="0.25">
      <c r="A15" s="30"/>
      <c r="B15" s="10">
        <v>3</v>
      </c>
      <c r="C15" s="8" t="s">
        <v>22</v>
      </c>
      <c r="D15" s="12">
        <v>289.3</v>
      </c>
      <c r="E15" s="13">
        <v>303.77</v>
      </c>
      <c r="F15" s="12">
        <v>263</v>
      </c>
      <c r="G15" s="2">
        <f t="shared" si="0"/>
        <v>285.36</v>
      </c>
      <c r="H15" s="2">
        <f t="shared" si="1"/>
        <v>20.66907472529914</v>
      </c>
      <c r="I15" s="3">
        <f t="shared" si="2"/>
        <v>7.24</v>
      </c>
      <c r="J15" s="11" t="s">
        <v>17</v>
      </c>
      <c r="K15" s="9">
        <v>15</v>
      </c>
      <c r="L15" s="4">
        <f t="shared" si="3"/>
        <v>4280.3999999999996</v>
      </c>
    </row>
    <row r="16" spans="1:18" ht="86.25" customHeight="1" x14ac:dyDescent="0.25">
      <c r="A16" s="30"/>
      <c r="B16" s="7">
        <v>4</v>
      </c>
      <c r="C16" s="8" t="s">
        <v>29</v>
      </c>
      <c r="D16" s="12">
        <v>8.8000000000000007</v>
      </c>
      <c r="E16" s="13">
        <v>9.24</v>
      </c>
      <c r="F16" s="12">
        <v>8</v>
      </c>
      <c r="G16" s="2">
        <f t="shared" ref="G16" si="4">ROUND((D16+E16+F16)/3,2)</f>
        <v>8.68</v>
      </c>
      <c r="H16" s="2">
        <f t="shared" ref="H16" si="5">SQRT((POWER((D16-G16),2)+POWER((E16-G16),2)+POWER((F16-G16),2))/2)</f>
        <v>0.62864934582006859</v>
      </c>
      <c r="I16" s="3">
        <f t="shared" ref="I16" si="6">ROUND((H16/G16)*100,2)</f>
        <v>7.24</v>
      </c>
      <c r="J16" s="14" t="s">
        <v>17</v>
      </c>
      <c r="K16" s="10">
        <v>100</v>
      </c>
      <c r="L16" s="4">
        <f>ROUND(G16*K16,2)</f>
        <v>868</v>
      </c>
    </row>
    <row r="17" spans="1:12" ht="19.5" customHeight="1" x14ac:dyDescent="0.25">
      <c r="A17" s="29"/>
      <c r="B17" s="31" t="s">
        <v>15</v>
      </c>
      <c r="C17" s="32"/>
      <c r="D17" s="32"/>
      <c r="E17" s="32"/>
      <c r="F17" s="32"/>
      <c r="G17" s="32"/>
      <c r="H17" s="32"/>
      <c r="I17" s="32"/>
      <c r="J17" s="32"/>
      <c r="K17" s="33"/>
      <c r="L17" s="1">
        <f>SUM(L13:L16)</f>
        <v>18550.150000000001</v>
      </c>
    </row>
    <row r="18" spans="1:12" ht="29.25" customHeight="1" x14ac:dyDescent="0.25">
      <c r="A18" s="29"/>
      <c r="B18" s="3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3"/>
    </row>
    <row r="19" spans="1:12" ht="25.5" customHeight="1" x14ac:dyDescent="0.25">
      <c r="A19" s="29"/>
      <c r="B19" s="15" t="s">
        <v>24</v>
      </c>
      <c r="C19" s="16"/>
      <c r="D19" s="16"/>
      <c r="E19" s="16"/>
      <c r="F19" s="16"/>
      <c r="G19" s="16"/>
      <c r="H19" s="16"/>
      <c r="I19" s="16"/>
      <c r="J19" s="16"/>
      <c r="K19" s="16"/>
      <c r="L19" s="17"/>
    </row>
    <row r="20" spans="1:12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9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idden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27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5.75" x14ac:dyDescent="0.25">
      <c r="C24" s="6"/>
    </row>
  </sheetData>
  <mergeCells count="23">
    <mergeCell ref="A1:L3"/>
    <mergeCell ref="G11:G12"/>
    <mergeCell ref="B11:B12"/>
    <mergeCell ref="C11:C12"/>
    <mergeCell ref="D11:D12"/>
    <mergeCell ref="E11:E12"/>
    <mergeCell ref="F11:F12"/>
    <mergeCell ref="B19:L19"/>
    <mergeCell ref="A20:L23"/>
    <mergeCell ref="A4:L4"/>
    <mergeCell ref="A5:L5"/>
    <mergeCell ref="A6:L6"/>
    <mergeCell ref="A7:L8"/>
    <mergeCell ref="B9:L9"/>
    <mergeCell ref="B10:L10"/>
    <mergeCell ref="A11:A19"/>
    <mergeCell ref="B17:K17"/>
    <mergeCell ref="B18:L18"/>
    <mergeCell ref="H11:H12"/>
    <mergeCell ref="I11:I12"/>
    <mergeCell ref="J11:J12"/>
    <mergeCell ref="K11:K12"/>
    <mergeCell ref="L11:L12"/>
  </mergeCells>
  <pageMargins left="0.31496062992125984" right="0.31496062992125984" top="0.74803149606299213" bottom="0.55118110236220474" header="0" footer="0"/>
  <pageSetup paperSize="9" scale="60" fitToWidth="0" fitToHeight="0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2026-06-04T02:51:18Z</dcterms:modified>
</cp:coreProperties>
</file>