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ОЦДИ" sheetId="4" r:id="rId1"/>
    <sheet name="Лист1" sheetId="5" r:id="rId2"/>
  </sheets>
  <definedNames>
    <definedName name="_xlnm._FilterDatabase" localSheetId="0" hidden="1">ОЦДИ!$A$1:$A$11718</definedName>
    <definedName name="_xlnm.Print_Area" localSheetId="0">ОЦДИ!$A$1:$K$23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K5" i="4" s="1"/>
  <c r="I5" i="4"/>
  <c r="H6" i="4"/>
  <c r="K6" i="4" s="1"/>
  <c r="I6" i="4"/>
  <c r="H7" i="4"/>
  <c r="K7" i="4" s="1"/>
  <c r="I7" i="4"/>
  <c r="H8" i="4"/>
  <c r="K8" i="4" s="1"/>
  <c r="I8" i="4"/>
  <c r="H9" i="4"/>
  <c r="K9" i="4" s="1"/>
  <c r="I9" i="4"/>
  <c r="H10" i="4"/>
  <c r="K10" i="4" s="1"/>
  <c r="I10" i="4"/>
  <c r="H11" i="4"/>
  <c r="K11" i="4" s="1"/>
  <c r="I11" i="4"/>
  <c r="H12" i="4"/>
  <c r="K12" i="4" s="1"/>
  <c r="I12" i="4"/>
  <c r="H13" i="4"/>
  <c r="K13" i="4" s="1"/>
  <c r="I13" i="4"/>
  <c r="H14" i="4"/>
  <c r="K14" i="4" s="1"/>
  <c r="I14" i="4"/>
  <c r="J14" i="4" l="1"/>
  <c r="J12" i="4"/>
  <c r="J10" i="4"/>
  <c r="J8" i="4"/>
  <c r="J6" i="4"/>
  <c r="J13" i="4"/>
  <c r="J7" i="4"/>
  <c r="J5" i="4"/>
  <c r="J11" i="4"/>
  <c r="J9" i="4"/>
  <c r="H4" i="4"/>
  <c r="I4" i="4"/>
  <c r="J4" i="4" l="1"/>
  <c r="J3" i="5" l="1"/>
  <c r="K4" i="4" l="1"/>
  <c r="K15" i="4" s="1"/>
</calcChain>
</file>

<file path=xl/sharedStrings.xml><?xml version="1.0" encoding="utf-8"?>
<sst xmlns="http://schemas.openxmlformats.org/spreadsheetml/2006/main" count="42" uniqueCount="32">
  <si>
    <t>Ед.изм.</t>
  </si>
  <si>
    <t>Рыночная стоимость, руб</t>
  </si>
  <si>
    <t>№</t>
  </si>
  <si>
    <t>ИТОГО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</si>
  <si>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</si>
  <si>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</si>
  <si>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</si>
  <si>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</si>
  <si>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</si>
  <si>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</si>
  <si>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</si>
  <si>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</si>
  <si>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</si>
  <si>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Сведения об источниках ценовой информации и цене за единицу ТРУ:</t>
  </si>
  <si>
    <r>
      <t xml:space="preserve">Коэффициент вариации по каждой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581 208 (Пятьсот восемьдесят одна тысяча двести восемь) рублей 85 копеек</t>
    </r>
    <r>
      <rPr>
        <sz val="12"/>
        <color rgb="FF0D0D0D"/>
        <rFont val="Times New Roman"/>
        <family val="1"/>
        <charset val="204"/>
      </rPr>
      <t xml:space="preserve">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</si>
  <si>
    <t>Дата подготовки расчета стартовой цены: 24.06.2026</t>
  </si>
  <si>
    <t>Контроллер</t>
  </si>
  <si>
    <t>Источник вторичного электропитания резервированный</t>
  </si>
  <si>
    <t xml:space="preserve">Аккумулятор герметичный свинцово-кислотный </t>
  </si>
  <si>
    <t>Считыватель</t>
  </si>
  <si>
    <t>Кнопка выхода</t>
  </si>
  <si>
    <t>Монитор домофона</t>
  </si>
  <si>
    <t>Вызывная панель</t>
  </si>
  <si>
    <t>Турникет</t>
  </si>
  <si>
    <t>Стойка ограждения</t>
  </si>
  <si>
    <t>Фитинг</t>
  </si>
  <si>
    <t>Штанга ограждения</t>
  </si>
  <si>
    <t>Источник информации №1: Коммерческое предложение № 3406/26 от 24.06.2026</t>
  </si>
  <si>
    <t>Источник информации №1: Коммерческое предложение № КСП 260609AS от 23.06.2026</t>
  </si>
  <si>
    <t>Источник информации №1: Коммерческое предложение № 26-0000623 от 23.06.2026</t>
  </si>
  <si>
    <t>Расчет стартовой цены методом сопоставимых рыночных цен (анализа рынка)
на поставку и монтаж комплектующих и запасных частей для СКУД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</si>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</sst>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-;\-* #,##0.00_-;_-* &quot;-&quot;??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ED8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horizontal="center" vertical="center" wrapText="1"/>
    </xf>
    <xf numFmtId="2" fontId="14" fillId="4" borderId="2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4" fillId="2" borderId="7" xfId="0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2" fontId="8" fillId="0" borderId="0" xfId="0" applyNumberFormat="1" applyFont="1" applyFill="1" applyBorder="1" applyAlignment="1">
      <alignment horizontal="left" vertical="center"/>
    </xf>
    <xf numFmtId="2" fontId="8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</cellXfs>
  <cellStyles count="3">
    <cellStyle name="Nor}al" xfId="2"/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9FED8"/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718"/>
  <sheetViews>
    <sheetView showGridLines="0" tabSelected="1" zoomScale="80" zoomScaleNormal="80" workbookViewId="0">
      <pane ySplit="3" topLeftCell="A4" activePane="bottomLeft" state="frozen"/>
      <selection pane="bottomLeft" activeCell="G21" sqref="G21"/>
    </sheetView>
  </sheetViews>
  <sheetFormatPr defaultColWidth="8.7109375" defaultRowHeight="15"/>
  <cols>
    <col min="1" max="1" width="4.42578125" style="1" customWidth="1"/>
    <col min="2" max="2" width="43.5703125" style="2" customWidth="1"/>
    <col min="3" max="3" width="8.5703125" style="1" bestFit="1" customWidth="1"/>
    <col min="4" max="4" width="9.140625" style="1" bestFit="1" customWidth="1"/>
    <col min="5" max="7" width="15.42578125" style="3" customWidth="1"/>
    <col min="8" max="8" width="17.5703125" style="36" customWidth="1"/>
    <col min="9" max="9" width="13.5703125" style="5" customWidth="1"/>
    <col min="10" max="10" width="12.7109375" style="1" customWidth="1"/>
    <col min="11" max="11" width="14.85546875" style="1" customWidth="1"/>
    <col min="12" max="28" width="8" style="1" customWidth="1"/>
    <col min="29" max="16384" width="8.7109375" style="1"/>
  </cols>
  <sheetData>
    <row r="1" spans="1:13" ht="39.75" customHeight="1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6"/>
    </row>
    <row r="2" spans="1:13" s="15" customFormat="1" ht="70.5" customHeight="1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3"/>
    </row>
    <row r="3" spans="1:13" ht="68.25" customHeight="1" thickBot="1">
      <c r="A3" s="29" t="s">
        <v>2</v>
      </c>
      <c r="B3" s="29" t="s">
        <v>4</v>
      </c>
      <c r="C3" s="29" t="s">
        <v>0</v>
      </c>
      <c r="D3" s="29" t="s">
        <v>5</v>
      </c>
      <c r="E3" s="32" t="s">
        <v>7</v>
      </c>
      <c r="F3" s="32" t="s">
        <v>9</v>
      </c>
      <c r="G3" s="32" t="s">
        <v>10</v>
      </c>
      <c r="H3" s="31" t="s">
        <v>6</v>
      </c>
      <c r="I3" s="28" t="s">
        <v>11</v>
      </c>
      <c r="J3" s="29" t="s">
        <v>8</v>
      </c>
      <c r="K3" s="30" t="s">
        <v>1</v>
      </c>
      <c r="L3" s="6"/>
    </row>
    <row r="4" spans="1:13" ht="16.5" thickBot="1">
      <c r="A4" s="17">
        <v>1</v>
      </c>
      <c r="B4" s="18" t="s">
        <v>16</v>
      </c>
      <c r="C4" s="19" t="s">
        <v>31</v>
      </c>
      <c r="D4" s="20">
        <v>2</v>
      </c>
      <c r="E4" s="14">
        <v>68128.92</v>
      </c>
      <c r="F4" s="14">
        <v>71535.37</v>
      </c>
      <c r="G4" s="14">
        <v>69491.5</v>
      </c>
      <c r="H4" s="34">
        <f>ROUND(AVERAGE(E4:G4),2)</f>
        <v>69718.600000000006</v>
      </c>
      <c r="I4" s="33">
        <f>STDEV(E4:G4)</f>
        <v>1714.5422341352014</v>
      </c>
      <c r="J4" s="21">
        <f>I4/H4*100</f>
        <v>2.4592321620560385</v>
      </c>
      <c r="K4" s="24">
        <f>H4*D4</f>
        <v>139437.20000000001</v>
      </c>
      <c r="L4" s="6"/>
      <c r="M4" s="38"/>
    </row>
    <row r="5" spans="1:13" ht="32.25" thickBot="1">
      <c r="A5" s="17">
        <v>2</v>
      </c>
      <c r="B5" s="26" t="s">
        <v>17</v>
      </c>
      <c r="C5" s="19" t="s">
        <v>31</v>
      </c>
      <c r="D5" s="27">
        <v>2</v>
      </c>
      <c r="E5" s="14">
        <v>8620.7000000000007</v>
      </c>
      <c r="F5" s="14">
        <v>9051.74</v>
      </c>
      <c r="G5" s="14">
        <v>8965.5300000000007</v>
      </c>
      <c r="H5" s="34">
        <f t="shared" ref="H5:H14" si="0">ROUND(AVERAGE(E5:G5),2)</f>
        <v>8879.32</v>
      </c>
      <c r="I5" s="33">
        <f t="shared" ref="I5:I14" si="1">STDEV(E5:G5)</f>
        <v>228.08455106239256</v>
      </c>
      <c r="J5" s="21">
        <f t="shared" ref="J5:J14" si="2">I5/H5*100</f>
        <v>2.5687164226809323</v>
      </c>
      <c r="K5" s="24">
        <f t="shared" ref="K5:K14" si="3">H5*D5</f>
        <v>17758.64</v>
      </c>
      <c r="L5" s="6"/>
      <c r="M5" s="38"/>
    </row>
    <row r="6" spans="1:13" ht="32.25" thickBot="1">
      <c r="A6" s="17">
        <v>3</v>
      </c>
      <c r="B6" s="26" t="s">
        <v>18</v>
      </c>
      <c r="C6" s="19" t="s">
        <v>31</v>
      </c>
      <c r="D6" s="27">
        <v>2</v>
      </c>
      <c r="E6" s="14">
        <v>6204.9</v>
      </c>
      <c r="F6" s="14">
        <v>6515.15</v>
      </c>
      <c r="G6" s="14">
        <v>6577.19</v>
      </c>
      <c r="H6" s="34">
        <f t="shared" si="0"/>
        <v>6432.41</v>
      </c>
      <c r="I6" s="33">
        <f t="shared" si="1"/>
        <v>199.45921395947929</v>
      </c>
      <c r="J6" s="21">
        <f t="shared" si="2"/>
        <v>3.1008473334174793</v>
      </c>
      <c r="K6" s="24">
        <f t="shared" si="3"/>
        <v>12864.82</v>
      </c>
      <c r="L6" s="6"/>
      <c r="M6" s="38"/>
    </row>
    <row r="7" spans="1:13" ht="16.5" thickBot="1">
      <c r="A7" s="17">
        <v>4</v>
      </c>
      <c r="B7" s="26" t="s">
        <v>19</v>
      </c>
      <c r="C7" s="19" t="s">
        <v>31</v>
      </c>
      <c r="D7" s="27">
        <v>5</v>
      </c>
      <c r="E7" s="14">
        <v>24692.799999999999</v>
      </c>
      <c r="F7" s="14">
        <v>25927.439999999999</v>
      </c>
      <c r="G7" s="14">
        <v>25680.51</v>
      </c>
      <c r="H7" s="34">
        <f t="shared" si="0"/>
        <v>25433.58</v>
      </c>
      <c r="I7" s="33">
        <f t="shared" si="1"/>
        <v>653.30970177499501</v>
      </c>
      <c r="J7" s="21">
        <f t="shared" si="2"/>
        <v>2.5686895111698589</v>
      </c>
      <c r="K7" s="24">
        <f t="shared" si="3"/>
        <v>127167.90000000001</v>
      </c>
      <c r="L7" s="6"/>
      <c r="M7" s="38"/>
    </row>
    <row r="8" spans="1:13" ht="16.5" thickBot="1">
      <c r="A8" s="17">
        <v>5</v>
      </c>
      <c r="B8" s="26" t="s">
        <v>20</v>
      </c>
      <c r="C8" s="19" t="s">
        <v>31</v>
      </c>
      <c r="D8" s="27">
        <v>3</v>
      </c>
      <c r="E8" s="14">
        <v>873</v>
      </c>
      <c r="F8" s="14">
        <v>916.65</v>
      </c>
      <c r="G8" s="14">
        <v>899.19</v>
      </c>
      <c r="H8" s="34">
        <f t="shared" si="0"/>
        <v>896.28</v>
      </c>
      <c r="I8" s="33">
        <f t="shared" si="1"/>
        <v>21.970018206637874</v>
      </c>
      <c r="J8" s="21">
        <f t="shared" si="2"/>
        <v>2.4512449465164763</v>
      </c>
      <c r="K8" s="24">
        <f t="shared" si="3"/>
        <v>2688.84</v>
      </c>
      <c r="L8" s="6"/>
      <c r="M8" s="38"/>
    </row>
    <row r="9" spans="1:13" ht="16.5" thickBot="1">
      <c r="A9" s="17">
        <v>6</v>
      </c>
      <c r="B9" s="26" t="s">
        <v>21</v>
      </c>
      <c r="C9" s="19" t="s">
        <v>31</v>
      </c>
      <c r="D9" s="27">
        <v>2</v>
      </c>
      <c r="E9" s="14">
        <v>17460.009999999998</v>
      </c>
      <c r="F9" s="14">
        <v>18333.009999999998</v>
      </c>
      <c r="G9" s="14">
        <v>17983.810000000001</v>
      </c>
      <c r="H9" s="34">
        <f t="shared" si="0"/>
        <v>17925.61</v>
      </c>
      <c r="I9" s="33">
        <f t="shared" si="1"/>
        <v>439.40036413275783</v>
      </c>
      <c r="J9" s="21">
        <f t="shared" si="2"/>
        <v>2.4512435790623464</v>
      </c>
      <c r="K9" s="24">
        <f t="shared" si="3"/>
        <v>35851.22</v>
      </c>
      <c r="L9" s="6"/>
      <c r="M9" s="38"/>
    </row>
    <row r="10" spans="1:13" ht="16.5" thickBot="1">
      <c r="A10" s="17">
        <v>7</v>
      </c>
      <c r="B10" s="26" t="s">
        <v>22</v>
      </c>
      <c r="C10" s="19" t="s">
        <v>31</v>
      </c>
      <c r="D10" s="27">
        <v>1</v>
      </c>
      <c r="E10" s="14">
        <v>12750.45</v>
      </c>
      <c r="F10" s="14">
        <v>13387.97</v>
      </c>
      <c r="G10" s="14">
        <v>13260.47</v>
      </c>
      <c r="H10" s="34">
        <f t="shared" si="0"/>
        <v>13132.96</v>
      </c>
      <c r="I10" s="33">
        <f t="shared" si="1"/>
        <v>337.34463110198271</v>
      </c>
      <c r="J10" s="21">
        <f t="shared" si="2"/>
        <v>2.5686869609134781</v>
      </c>
      <c r="K10" s="24">
        <f t="shared" si="3"/>
        <v>13132.96</v>
      </c>
      <c r="L10" s="6"/>
      <c r="M10" s="38"/>
    </row>
    <row r="11" spans="1:13" ht="16.5" thickBot="1">
      <c r="A11" s="17">
        <v>8</v>
      </c>
      <c r="B11" s="26" t="s">
        <v>23</v>
      </c>
      <c r="C11" s="19" t="s">
        <v>31</v>
      </c>
      <c r="D11" s="27">
        <v>1</v>
      </c>
      <c r="E11" s="14">
        <v>169964.57</v>
      </c>
      <c r="F11" s="14">
        <v>178462.8</v>
      </c>
      <c r="G11" s="14">
        <v>173363.86</v>
      </c>
      <c r="H11" s="34">
        <f t="shared" si="0"/>
        <v>173930.41</v>
      </c>
      <c r="I11" s="33">
        <f t="shared" si="1"/>
        <v>4277.348765310111</v>
      </c>
      <c r="J11" s="21">
        <f t="shared" si="2"/>
        <v>2.4592299674968348</v>
      </c>
      <c r="K11" s="24">
        <f t="shared" si="3"/>
        <v>173930.41</v>
      </c>
      <c r="L11" s="6"/>
      <c r="M11" s="38"/>
    </row>
    <row r="12" spans="1:13" ht="16.5" thickBot="1">
      <c r="A12" s="17">
        <v>9</v>
      </c>
      <c r="B12" s="26" t="s">
        <v>24</v>
      </c>
      <c r="C12" s="19" t="s">
        <v>31</v>
      </c>
      <c r="D12" s="27">
        <v>3</v>
      </c>
      <c r="E12" s="14">
        <v>9366.1200000000008</v>
      </c>
      <c r="F12" s="14">
        <v>9834.43</v>
      </c>
      <c r="G12" s="14">
        <v>9553.44</v>
      </c>
      <c r="H12" s="34">
        <f t="shared" si="0"/>
        <v>9584.66</v>
      </c>
      <c r="I12" s="33">
        <f t="shared" si="1"/>
        <v>235.71112920974525</v>
      </c>
      <c r="J12" s="21">
        <f t="shared" si="2"/>
        <v>2.4592539454685434</v>
      </c>
      <c r="K12" s="24">
        <f t="shared" si="3"/>
        <v>28753.98</v>
      </c>
      <c r="L12" s="6"/>
      <c r="M12" s="38"/>
    </row>
    <row r="13" spans="1:13" ht="16.5" thickBot="1">
      <c r="A13" s="17">
        <v>10</v>
      </c>
      <c r="B13" s="26" t="s">
        <v>25</v>
      </c>
      <c r="C13" s="19" t="s">
        <v>31</v>
      </c>
      <c r="D13" s="27">
        <v>8</v>
      </c>
      <c r="E13" s="14">
        <v>1673.06</v>
      </c>
      <c r="F13" s="14">
        <v>1756.71</v>
      </c>
      <c r="G13" s="14">
        <v>1739.98</v>
      </c>
      <c r="H13" s="34">
        <f t="shared" si="0"/>
        <v>1723.25</v>
      </c>
      <c r="I13" s="33">
        <f t="shared" si="1"/>
        <v>44.263419434110645</v>
      </c>
      <c r="J13" s="21">
        <f t="shared" si="2"/>
        <v>2.568601156774156</v>
      </c>
      <c r="K13" s="24">
        <f t="shared" si="3"/>
        <v>13786</v>
      </c>
      <c r="L13" s="6"/>
      <c r="M13" s="38"/>
    </row>
    <row r="14" spans="1:13" ht="16.5" thickBot="1">
      <c r="A14" s="37">
        <v>11</v>
      </c>
      <c r="B14" s="18" t="s">
        <v>26</v>
      </c>
      <c r="C14" s="19" t="s">
        <v>31</v>
      </c>
      <c r="D14" s="20">
        <v>4</v>
      </c>
      <c r="E14" s="14">
        <v>3868.94</v>
      </c>
      <c r="F14" s="14">
        <v>4062.39</v>
      </c>
      <c r="G14" s="14">
        <v>3946.32</v>
      </c>
      <c r="H14" s="34">
        <f t="shared" si="0"/>
        <v>3959.22</v>
      </c>
      <c r="I14" s="33">
        <f t="shared" si="1"/>
        <v>97.367698100208329</v>
      </c>
      <c r="J14" s="21">
        <f t="shared" si="2"/>
        <v>2.4592646556697613</v>
      </c>
      <c r="K14" s="24">
        <f t="shared" si="3"/>
        <v>15836.88</v>
      </c>
      <c r="L14" s="6"/>
      <c r="M14" s="38"/>
    </row>
    <row r="15" spans="1:13" ht="24.75" customHeight="1">
      <c r="A15" s="53" t="s">
        <v>3</v>
      </c>
      <c r="B15" s="53"/>
      <c r="C15" s="53"/>
      <c r="D15" s="53"/>
      <c r="E15" s="53"/>
      <c r="F15" s="53"/>
      <c r="G15" s="53"/>
      <c r="H15" s="53"/>
      <c r="I15" s="53"/>
      <c r="J15" s="53"/>
      <c r="K15" s="22">
        <f>SUM(K4:K14)</f>
        <v>581208.85000000009</v>
      </c>
      <c r="L15" s="6"/>
    </row>
    <row r="16" spans="1:13" s="40" customFormat="1" ht="63" customHeight="1">
      <c r="A16" s="57" t="s">
        <v>14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39"/>
    </row>
    <row r="17" spans="1:12" s="40" customFormat="1" ht="41.25" customHeight="1">
      <c r="A17" s="56" t="s">
        <v>15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39"/>
    </row>
    <row r="18" spans="1:12" ht="18.75">
      <c r="A18" s="25" t="s">
        <v>13</v>
      </c>
      <c r="B18" s="13"/>
      <c r="C18" s="8"/>
      <c r="D18" s="8"/>
      <c r="E18" s="9"/>
      <c r="F18" s="9"/>
      <c r="G18" s="9"/>
      <c r="H18" s="35"/>
      <c r="I18" s="10"/>
      <c r="J18" s="10"/>
      <c r="K18" s="10"/>
      <c r="L18" s="6"/>
    </row>
    <row r="19" spans="1:12" s="40" customFormat="1" ht="15.75">
      <c r="A19" s="41" t="s">
        <v>28</v>
      </c>
      <c r="B19" s="41"/>
      <c r="C19" s="47"/>
      <c r="D19" s="47"/>
      <c r="E19" s="48"/>
      <c r="F19" s="42"/>
      <c r="G19" s="48"/>
      <c r="H19" s="49"/>
      <c r="I19" s="50"/>
      <c r="J19" s="50"/>
      <c r="K19" s="46"/>
      <c r="L19" s="39"/>
    </row>
    <row r="20" spans="1:12" s="40" customFormat="1" ht="15.75">
      <c r="A20" s="41" t="s">
        <v>29</v>
      </c>
      <c r="B20" s="41"/>
      <c r="C20" s="47"/>
      <c r="D20" s="47"/>
      <c r="E20" s="48"/>
      <c r="F20" s="48"/>
      <c r="G20" s="48"/>
      <c r="H20" s="49"/>
      <c r="I20" s="50"/>
      <c r="J20" s="50"/>
      <c r="K20" s="46"/>
      <c r="L20" s="39"/>
    </row>
    <row r="21" spans="1:12" s="40" customFormat="1" ht="15.75">
      <c r="A21" s="41" t="s">
        <v>27</v>
      </c>
      <c r="B21" s="41"/>
      <c r="C21" s="42"/>
      <c r="D21" s="42"/>
      <c r="E21" s="43"/>
      <c r="F21" s="43"/>
      <c r="G21" s="43"/>
      <c r="H21" s="44"/>
      <c r="I21" s="45"/>
      <c r="J21" s="46"/>
      <c r="K21" s="46"/>
      <c r="L21" s="39"/>
    </row>
    <row r="22" spans="1:12" s="40" customFormat="1" ht="15.75">
      <c r="A22" s="47"/>
      <c r="B22" s="51"/>
      <c r="C22" s="47"/>
      <c r="D22" s="47"/>
      <c r="E22" s="48"/>
      <c r="F22" s="42"/>
      <c r="G22" s="48"/>
      <c r="H22" s="49"/>
      <c r="I22" s="50"/>
      <c r="J22" s="50"/>
      <c r="K22" s="46"/>
      <c r="L22" s="39"/>
    </row>
    <row r="23" spans="1:12" ht="15.75">
      <c r="A23" s="7"/>
      <c r="B23" s="12"/>
      <c r="C23" s="8"/>
      <c r="D23" s="16"/>
      <c r="E23" s="16"/>
      <c r="F23" s="54"/>
      <c r="G23" s="54"/>
      <c r="H23" s="54"/>
      <c r="I23" s="55"/>
      <c r="J23" s="55"/>
      <c r="K23" s="11"/>
      <c r="L23" s="6"/>
    </row>
    <row r="24" spans="1:12">
      <c r="I24" s="4"/>
    </row>
    <row r="25" spans="1:12">
      <c r="I25" s="4"/>
    </row>
    <row r="26" spans="1:12">
      <c r="I26" s="4"/>
    </row>
    <row r="27" spans="1:12">
      <c r="I27" s="4"/>
    </row>
    <row r="28" spans="1:12">
      <c r="I28" s="4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  <row r="11713" spans="9:9">
      <c r="I11713" s="4"/>
    </row>
    <row r="11714" spans="9:9">
      <c r="I11714" s="4"/>
    </row>
    <row r="11715" spans="9:9">
      <c r="I11715" s="4"/>
    </row>
    <row r="11716" spans="9:9">
      <c r="I11716" s="4"/>
    </row>
    <row r="11717" spans="9:9">
      <c r="I11717" s="4"/>
    </row>
    <row r="11718" spans="9:9">
      <c r="I11718" s="4"/>
    </row>
  </sheetData>
  <autoFilter ref="A1:A11718"/>
  <mergeCells count="7">
    <mergeCell ref="A1:K1"/>
    <mergeCell ref="A15:J15"/>
    <mergeCell ref="F23:H23"/>
    <mergeCell ref="I23:J23"/>
    <mergeCell ref="A17:K17"/>
    <mergeCell ref="A16:K16"/>
    <mergeCell ref="A2:K2"/>
  </mergeCells>
  <conditionalFormatting sqref="J4:J14">
    <cfRule type="cellIs" dxfId="1" priority="1" operator="lessThan">
      <formula>33</formula>
    </cfRule>
    <cfRule type="cellIs" dxfId="0" priority="2" operator="greaterThan">
      <formula>33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:J4"/>
  <sheetViews>
    <sheetView zoomScale="160" zoomScaleNormal="160" workbookViewId="0">
      <selection activeCell="H5" sqref="H5"/>
    </sheetView>
  </sheetViews>
  <sheetFormatPr defaultRowHeight="15"/>
  <sheetData>
    <row r="2" spans="8:10">
      <c r="H2">
        <v>538689.64</v>
      </c>
    </row>
    <row r="3" spans="8:10">
      <c r="H3">
        <v>570429.06999999995</v>
      </c>
      <c r="J3">
        <f>(H2+H3+H4)/3</f>
        <v>599372.91</v>
      </c>
    </row>
    <row r="4" spans="8:10">
      <c r="H4">
        <v>689000.02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2026-06-24T12:44:07Z</dcterms:modified>
</cp:coreProperties>
</file>