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ckupserver\Обмен-ГЗ\Цюрик О.П,\ЗАКУПКИ 2026\Хрупин\Бойлер\"/>
    </mc:Choice>
  </mc:AlternateContent>
  <bookViews>
    <workbookView xWindow="0" yWindow="0" windowWidth="28800" windowHeight="12435"/>
  </bookViews>
  <sheets>
    <sheet name="НМЦК" sheetId="4" r:id="rId1"/>
  </sheets>
  <definedNames>
    <definedName name="_xlnm.Print_Area" localSheetId="0">НМЦК!$A$1:$R$14</definedName>
  </definedNames>
  <calcPr calcId="152511"/>
</workbook>
</file>

<file path=xl/calcChain.xml><?xml version="1.0" encoding="utf-8"?>
<calcChain xmlns="http://schemas.openxmlformats.org/spreadsheetml/2006/main">
  <c r="Q5" i="4" l="1"/>
  <c r="P5" i="4" l="1"/>
  <c r="O5" i="4"/>
  <c r="K5" i="4"/>
  <c r="L5" i="4" s="1"/>
  <c r="M5" i="4" s="1"/>
  <c r="N5" i="4" s="1"/>
  <c r="H5" i="4"/>
  <c r="I5" i="4" s="1"/>
  <c r="J5" i="4" s="1"/>
  <c r="Q6" i="4" l="1"/>
  <c r="P6" i="4" l="1"/>
  <c r="O6" i="4"/>
  <c r="N6" i="4"/>
</calcChain>
</file>

<file path=xl/sharedStrings.xml><?xml version="1.0" encoding="utf-8"?>
<sst xmlns="http://schemas.openxmlformats.org/spreadsheetml/2006/main" count="26" uniqueCount="26">
  <si>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</si>
  <si>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</si>
  <si>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</si>
  <si>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</si>
  <si>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</si>
  <si>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</si>
  <si>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Обоснование начальной (максимальной) цены контракта</t>
  </si>
  <si>
    <t>В результате проведенного расчета Н(М)ЦК, ЦКЕП контракта составила, руб.:</t>
  </si>
  <si>
    <t>Цена за единицу изм. (руб.)</t>
  </si>
  <si>
    <t>Источник информации о цене (руб./ед.изм.)</t>
  </si>
  <si>
    <t>Однородность совокупности значений выявленных цен, используемых в расчете НМЦК</t>
  </si>
  <si>
    <t>НМЦК, определенная методом сопоставимых рыночных цен (анализа рынка)</t>
  </si>
  <si>
    <t>Цена за единицу изм. с округлением до сотых долей после запятой (руб.)</t>
  </si>
  <si>
    <t>НМЦК с учетом округления цены за единицу (руб.)</t>
  </si>
  <si>
    <t>НМЦК Поставщик №1</t>
  </si>
  <si>
    <t>НМЦК Поставщик №2</t>
  </si>
  <si>
    <t>НМЦК Поставщик №3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</si>
  <si>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</si>
  <si>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</si>
  <si>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                                 Приложение № 2 </t>
  </si>
  <si>
    <t>шт</t>
  </si>
  <si>
    <t xml:space="preserve">Поставщик 1                  счет на оплату № 214 от 10.06.2026
</t>
  </si>
  <si>
    <t xml:space="preserve">Поставщик 2                   Счёт на оплату № 36781 от 10.06.2026
</t>
  </si>
  <si>
    <t>Поставщик 3                   Счёт на оплату № 5319 от 10.06.2026</t>
  </si>
  <si>
    <t>Водонагреватель</t>
  </si>
  <si>
    <t xml:space="preserve">Начальная (максимальная) цена контракта определена методом сопоставимых рыночных цен (анализа рынка) данных услуг                                                                                                                                                                                                                                                                        
В целях улучшения экономических показателей учреждения и руководствуясь ст.28 и ст.34 БК РФ начальная цена определена как наименьшая из предложенных, потенциальными участниками размещения заказа:                          Начальная миниальная цена составляет: 
7 989,00 (семь тысяч девятьсот восемьдесят девять) рублей 00 копеек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</si>
</sst>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Alignment="1">
      <alignment vertical="center"/>
    </xf>
    <xf numFmtId="4" fontId="7" fillId="2" borderId="1" xfId="0" applyNumberFormat="1" applyFont="1" applyFill="1" applyBorder="1"/>
    <xf numFmtId="4" fontId="7" fillId="0" borderId="1" xfId="0" applyNumberFormat="1" applyFont="1" applyFill="1" applyBorder="1" applyAlignment="1">
      <alignment horizontal="center"/>
    </xf>
    <xf numFmtId="4" fontId="11" fillId="0" borderId="1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7" fillId="3" borderId="1" xfId="0" applyNumberFormat="1" applyFont="1" applyFill="1" applyBorder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textRotation="90"/>
    </xf>
    <xf numFmtId="0" fontId="5" fillId="0" borderId="5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6" fillId="0" borderId="4" xfId="0" applyFont="1" applyBorder="1" applyAlignment="1"/>
    <xf numFmtId="0" fontId="6" fillId="0" borderId="2" xfId="0" applyFont="1" applyBorder="1" applyAlignment="1"/>
    <xf numFmtId="0" fontId="7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48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1280583</xdr:rowOff>
    </xdr:from>
    <xdr:to>
      <xdr:col>10</xdr:col>
      <xdr:colOff>0</xdr:colOff>
      <xdr:row>3</xdr:row>
      <xdr:rowOff>1633008</xdr:rowOff>
    </xdr:to>
    <xdr:pic>
      <xdr:nvPicPr>
        <xdr:cNvPr id="48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43383" y="2624666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8467</xdr:colOff>
      <xdr:row>3</xdr:row>
      <xdr:rowOff>945091</xdr:rowOff>
    </xdr:from>
    <xdr:to>
      <xdr:col>8</xdr:col>
      <xdr:colOff>1008592</xdr:colOff>
      <xdr:row>3</xdr:row>
      <xdr:rowOff>1383241</xdr:rowOff>
    </xdr:to>
    <xdr:pic>
      <xdr:nvPicPr>
        <xdr:cNvPr id="488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06217" y="2289174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5"/>
  <sheetViews>
    <sheetView tabSelected="1" topLeftCell="A3" zoomScale="80" zoomScaleNormal="80" workbookViewId="0">
      <selection activeCell="F11" sqref="A10:O11"/>
    </sheetView>
  </sheetViews>
  <sheetFormatPr defaultRowHeight="12.75" x14ac:dyDescent="0.2"/>
  <cols>
    <col min="1" max="1" width="3.140625" style="2" customWidth="1"/>
    <col min="2" max="2" width="36.28515625" style="2" customWidth="1"/>
    <col min="3" max="3" width="5.85546875" style="2" customWidth="1"/>
    <col min="4" max="4" width="6" style="2" customWidth="1"/>
    <col min="5" max="5" width="15.28515625" style="2" customWidth="1"/>
    <col min="6" max="6" width="14.7109375" style="2" customWidth="1"/>
    <col min="7" max="7" width="14.5703125" style="2" customWidth="1"/>
    <col min="8" max="8" width="15.5703125" style="2" customWidth="1"/>
    <col min="9" max="9" width="15.42578125" style="2" customWidth="1"/>
    <col min="10" max="10" width="14.28515625" style="2" customWidth="1"/>
    <col min="11" max="11" width="28" style="2" customWidth="1"/>
    <col min="12" max="12" width="13.5703125" style="2" customWidth="1"/>
    <col min="13" max="13" width="11.28515625" style="2" customWidth="1"/>
    <col min="14" max="14" width="13.85546875" style="2" customWidth="1"/>
    <col min="15" max="15" width="12.7109375" style="2" customWidth="1"/>
    <col min="16" max="16" width="14.5703125" style="2" customWidth="1"/>
    <col min="17" max="17" width="16.140625" style="2" customWidth="1"/>
    <col min="18" max="16384" width="9.140625" style="2"/>
  </cols>
  <sheetData>
    <row r="1" spans="1:29" ht="27.75" customHeight="1" x14ac:dyDescent="0.25">
      <c r="B1" s="3"/>
      <c r="C1" s="3"/>
      <c r="K1" s="26" t="s">
        <v>19</v>
      </c>
      <c r="L1" s="27"/>
      <c r="M1" s="27"/>
      <c r="N1" s="27"/>
      <c r="O1" s="27"/>
      <c r="P1" s="27"/>
      <c r="Q1" s="27"/>
      <c r="R1" s="4"/>
      <c r="S1" s="4"/>
      <c r="T1" s="4"/>
      <c r="U1" s="4"/>
      <c r="V1" s="4"/>
      <c r="W1" s="5"/>
      <c r="X1" s="5"/>
      <c r="Y1" s="5"/>
      <c r="Z1" s="5"/>
      <c r="AA1" s="5"/>
      <c r="AB1" s="5"/>
      <c r="AC1" s="5"/>
    </row>
    <row r="2" spans="1:29" ht="39" customHeight="1" x14ac:dyDescent="0.2">
      <c r="A2" s="32" t="s">
        <v>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48" customHeight="1" x14ac:dyDescent="0.25">
      <c r="A3" s="30" t="s">
        <v>0</v>
      </c>
      <c r="B3" s="34" t="s">
        <v>2</v>
      </c>
      <c r="C3" s="35" t="s">
        <v>1</v>
      </c>
      <c r="D3" s="36" t="s">
        <v>3</v>
      </c>
      <c r="E3" s="28" t="s">
        <v>9</v>
      </c>
      <c r="F3" s="28"/>
      <c r="G3" s="28"/>
      <c r="H3" s="29" t="s">
        <v>10</v>
      </c>
      <c r="I3" s="29"/>
      <c r="J3" s="29"/>
      <c r="K3" s="37" t="s">
        <v>11</v>
      </c>
      <c r="L3" s="38"/>
      <c r="M3" s="38"/>
      <c r="N3" s="39"/>
      <c r="O3" s="31" t="s">
        <v>14</v>
      </c>
      <c r="P3" s="31" t="s">
        <v>15</v>
      </c>
      <c r="Q3" s="31" t="s">
        <v>16</v>
      </c>
      <c r="R3" s="6"/>
    </row>
    <row r="4" spans="1:29" ht="174.75" customHeight="1" x14ac:dyDescent="0.25">
      <c r="A4" s="30"/>
      <c r="B4" s="34"/>
      <c r="C4" s="35"/>
      <c r="D4" s="36"/>
      <c r="E4" s="7" t="s">
        <v>21</v>
      </c>
      <c r="F4" s="7" t="s">
        <v>22</v>
      </c>
      <c r="G4" s="8" t="s">
        <v>23</v>
      </c>
      <c r="H4" s="7" t="s">
        <v>5</v>
      </c>
      <c r="I4" s="7" t="s">
        <v>4</v>
      </c>
      <c r="J4" s="9" t="s">
        <v>17</v>
      </c>
      <c r="K4" s="10" t="s">
        <v>18</v>
      </c>
      <c r="L4" s="11" t="s">
        <v>8</v>
      </c>
      <c r="M4" s="11" t="s">
        <v>12</v>
      </c>
      <c r="N4" s="11" t="s">
        <v>13</v>
      </c>
      <c r="O4" s="31"/>
      <c r="P4" s="31"/>
      <c r="Q4" s="31"/>
      <c r="R4" s="6"/>
    </row>
    <row r="5" spans="1:29" ht="29.25" customHeight="1" x14ac:dyDescent="0.25">
      <c r="A5" s="19">
        <v>1</v>
      </c>
      <c r="B5" s="25" t="s">
        <v>24</v>
      </c>
      <c r="C5" s="21" t="s">
        <v>20</v>
      </c>
      <c r="D5" s="20">
        <v>1</v>
      </c>
      <c r="E5" s="12">
        <v>8388.4500000000007</v>
      </c>
      <c r="F5" s="12">
        <v>8228.67</v>
      </c>
      <c r="G5" s="18">
        <v>7989</v>
      </c>
      <c r="H5" s="12">
        <f>AVERAGE(E5:G5)</f>
        <v>8202.0400000000009</v>
      </c>
      <c r="I5" s="12">
        <f>SQRT(((SUM((POWER(E5-H5,2)),(POWER(F5-H5,2)),(POWER(G5-H5,2)))/(COLUMNS(E5:G5)-1))))</f>
        <v>201.05209101126042</v>
      </c>
      <c r="J5" s="22">
        <f>I5/H5*100</f>
        <v>2.4512449465164812</v>
      </c>
      <c r="K5" s="12">
        <f>((D5/3)*(SUM(E5:G5)))</f>
        <v>8202.0400000000009</v>
      </c>
      <c r="L5" s="23">
        <f>K5/D5</f>
        <v>8202.0400000000009</v>
      </c>
      <c r="M5" s="23">
        <f>ROUND(L5,2)</f>
        <v>8202.0400000000009</v>
      </c>
      <c r="N5" s="23">
        <f>M5*D5</f>
        <v>8202.0400000000009</v>
      </c>
      <c r="O5" s="13">
        <f>D5*E5</f>
        <v>8388.4500000000007</v>
      </c>
      <c r="P5" s="13">
        <f>D5*F5</f>
        <v>8228.67</v>
      </c>
      <c r="Q5" s="13">
        <f>D5*G5</f>
        <v>7989</v>
      </c>
      <c r="R5" s="6"/>
    </row>
    <row r="6" spans="1:29" s="1" customFormat="1" ht="22.5" customHeight="1" x14ac:dyDescent="0.25">
      <c r="A6" s="40" t="s">
        <v>7</v>
      </c>
      <c r="B6" s="40"/>
      <c r="C6" s="40"/>
      <c r="D6" s="40"/>
      <c r="E6" s="40"/>
      <c r="F6" s="40"/>
      <c r="G6" s="40"/>
      <c r="H6" s="14"/>
      <c r="I6" s="14"/>
      <c r="J6" s="14"/>
      <c r="K6" s="15"/>
      <c r="L6" s="6"/>
      <c r="M6" s="6"/>
      <c r="N6" s="17">
        <f>SUM(N5:N5)</f>
        <v>8202.0400000000009</v>
      </c>
      <c r="O6" s="16">
        <f>SUM(O5:O5)</f>
        <v>8388.4500000000007</v>
      </c>
      <c r="P6" s="16">
        <f>SUM(P5:P5)</f>
        <v>8228.67</v>
      </c>
      <c r="Q6" s="24">
        <f>SUM(Q5:Q5)</f>
        <v>7989</v>
      </c>
    </row>
    <row r="7" spans="1:29" s="1" customFormat="1" ht="114" customHeight="1" x14ac:dyDescent="0.25">
      <c r="A7" s="41" t="s">
        <v>25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2"/>
      <c r="P7" s="42"/>
      <c r="Q7" s="42"/>
    </row>
    <row r="8" spans="1:29" s="1" customForma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29" s="1" customForma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29" s="1" customFormat="1" x14ac:dyDescent="0.2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2"/>
      <c r="Q10" s="2"/>
    </row>
    <row r="11" spans="1:29" s="1" customForma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29" s="1" customForma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29" s="1" customForma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29" s="1" customForma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29" s="1" customForma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29" s="1" customForma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s="1" customForma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s="1" customForma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s="1" customForma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s="1" customForma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s="1" customForma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s="1" customForma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s="1" customForma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5.75" customHeight="1" x14ac:dyDescent="0.2"/>
    <row r="25" spans="1:17" ht="124.5" customHeight="1" x14ac:dyDescent="0.2"/>
  </sheetData>
  <mergeCells count="15">
    <mergeCell ref="A10:O10"/>
    <mergeCell ref="B3:B4"/>
    <mergeCell ref="C3:C4"/>
    <mergeCell ref="D3:D4"/>
    <mergeCell ref="K3:N3"/>
    <mergeCell ref="A6:G6"/>
    <mergeCell ref="A7:Q7"/>
    <mergeCell ref="K1:Q1"/>
    <mergeCell ref="E3:G3"/>
    <mergeCell ref="H3:J3"/>
    <mergeCell ref="A3:A4"/>
    <mergeCell ref="O3:O4"/>
    <mergeCell ref="P3:P4"/>
    <mergeCell ref="Q3:Q4"/>
    <mergeCell ref="A2:Q2"/>
  </mergeCells>
  <pageMargins left="0.25" right="0.25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Зубкова Екатерина Константиновна</cp:lastModifiedBy>
  <cp:lastPrinted>2025-10-30T06:15:50Z</cp:lastPrinted>
  <dcterms:created xsi:type="dcterms:W3CDTF">2014-01-15T18:15:09Z</dcterms:created>
  <dcterms:modified xsi:type="dcterms:W3CDTF">2026-06-22T04:05:54Z</dcterms:modified>
</cp:coreProperties>
</file>