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r2016\Госконтракты (инет)\_ГОСКОНТРАКТЫ\2026\ЕАТ\Светильники тыл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Лист1!$A$1:$M$24</definedName>
  </definedNames>
  <calcPr calcId="162913" refMode="R1C1"/>
</workbook>
</file>

<file path=xl/calcChain.xml><?xml version="1.0" encoding="utf-8"?>
<calcChain xmlns="http://schemas.openxmlformats.org/spreadsheetml/2006/main">
  <c r="L12" i="1" l="1"/>
  <c r="M12" i="1" s="1"/>
  <c r="J12" i="1" l="1"/>
  <c r="K12" i="1" s="1"/>
  <c r="M13" i="1" l="1"/>
</calcChain>
</file>

<file path=xl/sharedStrings.xml><?xml version="1.0" encoding="utf-8"?>
<sst xmlns="http://schemas.openxmlformats.org/spreadsheetml/2006/main" count="37" uniqueCount="35">
  <si>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</si>
  <si>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</si>
  <si>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</si>
  <si>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</si>
  <si>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</si>
  <si>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</si>
  <si>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</si>
  <si>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</si>
  <si>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</si>
  <si>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</si>
  <si>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</si>
  <si>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</si>
  <si>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</si>
  <si>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</si>
  <si>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</si>
  <si>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(подпись/расшифровка подписи)</t>
  </si>
  <si>
    <t>Средняя цена (руб.)</t>
  </si>
  <si>
    <t>(должность,звание)</t>
  </si>
  <si>
    <t xml:space="preserve"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
</t>
  </si>
  <si>
    <t xml:space="preserve">См. рапорт (заявка) и прилагаемые к ней документы
</t>
  </si>
  <si>
    <t xml:space="preserve">Дата подготовки обоснования НМЦК: </t>
  </si>
  <si>
    <t xml:space="preserve"> Обоснование начальной (максимальной) цены контракта проводилось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 (далее по тексту - Федеральный закон № 44-ФЗ, Закон 44-ФЗ) и приказом Министерства экономического развития Российской Федерации от 2 октября 2013 №567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исполнителем» (далее по тексту - рекомендации).
 Информация о валюте, используемой для формирования цены контракта и расчетов с поставщиком (подрядчиком, исполнителем): цена указана в валюте Российской Федерации - в российских рублях.</t>
  </si>
  <si>
    <t>Наименование объекта закупки</t>
  </si>
  <si>
    <t>Основные характеристики объекта закупки</t>
  </si>
  <si>
    <t xml:space="preserve">"Метод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Закона № 44-ФЗ). Для определения НМЦК в целях получения ценовой информации , в соответствии с пунктом 3.7., 3.9. рекомендаций были направлены запросы о предоставлении ценовой информации 5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""Интернет"") и имевшим в течение последних трех лет, предшествующих определению НМЦК, опыт выполнения аналогичных контрактов, заключенных с заказчиком и (или) другими заказчиками без применения к поставщику (подрядчику, исполнителю) неустоек (штрафов, пеней) в связи с неисполнением или ненадлежащим исполнением обязательств, предусмотренных соответствующим контрактом. Во исполнение п.3.13.1 рекомендаций была проведена проверка сведений о включении в реестр недобросовестных поставщиков (подрядчиков, исполнителей). Проверка показала, что потенциальные поставщики (подрячики, исполнители) которым были направлены запросы о предоставлении ценовой информации не включены в реестр недобросовестных поставщиков (подрядчиков, исполнителей)."
</t>
  </si>
  <si>
    <t>Цена включает в себя затраты на хранение , транспортировку, погрузку-разгрузку, страхование, уплату налогов, сборов и других обязательных платежей.</t>
  </si>
  <si>
    <t>Приложение №2 к извещению на осуществление закупки</t>
  </si>
  <si>
    <t>шт</t>
  </si>
  <si>
    <t>27.40.39.113</t>
  </si>
  <si>
    <t>Закупка товаров, работ, услуг в целях капитального ремонта государственного имущества (поставка светильников)</t>
  </si>
  <si>
    <t xml:space="preserve">Светильник круглый с решеткой </t>
  </si>
  <si>
    <t xml:space="preserve">На основании проведенного анализа рынка и расчетов, НМЦК составляет: 10507,00 (десять тысяч пятьсот семь) рублей 00 копеек. Таким образом, значение коэффициента не превышает 33%, совокупность ценовых значений является однородной. 
.
</t>
  </si>
  <si>
    <t xml:space="preserve">Ответственное должностное лицо заказчика (инициатор): </t>
  </si>
  <si>
    <t>Инженер 1 категории ОКБИиХО</t>
  </si>
  <si>
    <t>/О.Н. Фасхутдинова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</si>
</sst>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9"/>
      <color indexed="8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20"/>
      <color rgb="FF000000"/>
      <name val="Segoe UI"/>
      <family val="2"/>
      <charset val="204"/>
    </font>
    <font>
      <sz val="11"/>
      <color rgb="FF000000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0"/>
    <xf numFmtId="0" fontId="2" fillId="0" borderId="0" applyAlignment="0"/>
  </cellStyleXfs>
  <cellXfs count="67">
    <xf numFmtId="0" fontId="0" fillId="0" borderId="8" xfId="0" applyBorder="1"/>
    <xf numFmtId="0" fontId="0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5" fillId="0" borderId="0" xfId="0" applyFont="1"/>
    <xf numFmtId="2" fontId="5" fillId="0" borderId="0" xfId="0" applyNumberFormat="1" applyFont="1"/>
    <xf numFmtId="2" fontId="5" fillId="0" borderId="0" xfId="0" applyNumberFormat="1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/>
    <xf numFmtId="2" fontId="7" fillId="0" borderId="0" xfId="0" applyNumberFormat="1" applyFont="1" applyAlignment="1">
      <alignment horizontal="center" vertical="center"/>
    </xf>
    <xf numFmtId="2" fontId="7" fillId="0" borderId="1" xfId="0" applyNumberFormat="1" applyFont="1" applyBorder="1"/>
    <xf numFmtId="2" fontId="7" fillId="0" borderId="0" xfId="0" applyNumberFormat="1" applyFont="1" applyBorder="1"/>
    <xf numFmtId="2" fontId="7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2" fontId="8" fillId="0" borderId="4" xfId="1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8" fillId="2" borderId="4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4" fontId="7" fillId="2" borderId="0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8" xfId="0" applyFont="1" applyBorder="1"/>
    <xf numFmtId="2" fontId="7" fillId="3" borderId="9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0" fillId="4" borderId="8" xfId="0" applyFill="1" applyBorder="1"/>
    <xf numFmtId="0" fontId="10" fillId="4" borderId="8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horizontal="left" vertical="center" wrapText="1" indent="2"/>
    </xf>
    <xf numFmtId="10" fontId="10" fillId="4" borderId="8" xfId="0" applyNumberFormat="1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top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vertical="center" wrapText="1"/>
    </xf>
    <xf numFmtId="2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7" fillId="2" borderId="6" xfId="0" applyFont="1" applyFill="1" applyBorder="1" applyAlignment="1">
      <alignment wrapText="1"/>
    </xf>
    <xf numFmtId="0" fontId="9" fillId="0" borderId="7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2"/>
  <sheetViews>
    <sheetView tabSelected="1" view="pageBreakPreview" topLeftCell="A4" zoomScale="80" zoomScaleNormal="80" zoomScaleSheetLayoutView="80" workbookViewId="0">
      <selection activeCell="B12" sqref="B12:C12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16.140625" style="1" customWidth="1"/>
    <col min="6" max="6" width="10.8554687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5.28515625" style="3" customWidth="1"/>
    <col min="12" max="12" width="11.28515625" style="2" customWidth="1"/>
    <col min="13" max="13" width="26.42578125" style="2" customWidth="1"/>
    <col min="14" max="14" width="20.28515625" style="2" customWidth="1"/>
    <col min="15" max="15" width="18.42578125" style="1" customWidth="1"/>
    <col min="16" max="16" width="11.5703125" style="1" bestFit="1" customWidth="1"/>
    <col min="17" max="255" width="9.140625" style="1"/>
  </cols>
  <sheetData>
    <row r="1" spans="1:255" x14ac:dyDescent="0.25">
      <c r="A1" s="9"/>
      <c r="B1" s="9"/>
      <c r="C1" s="9"/>
      <c r="D1" s="9"/>
      <c r="E1" s="9"/>
      <c r="F1" s="9"/>
      <c r="G1" s="9"/>
      <c r="H1" s="10"/>
      <c r="I1" s="10"/>
      <c r="J1" s="11"/>
      <c r="K1" s="44" t="s">
        <v>26</v>
      </c>
      <c r="L1" s="44"/>
      <c r="M1" s="44"/>
    </row>
    <row r="2" spans="1:255" ht="33.4" customHeight="1" x14ac:dyDescent="0.25">
      <c r="A2" s="45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1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x14ac:dyDescent="0.25">
      <c r="A3" s="12"/>
      <c r="B3" s="12"/>
      <c r="C3" s="12"/>
      <c r="D3" s="12"/>
      <c r="E3" s="12"/>
      <c r="F3" s="12"/>
      <c r="G3" s="12"/>
      <c r="H3" s="13"/>
      <c r="I3" s="13"/>
      <c r="J3" s="14"/>
      <c r="K3" s="14"/>
      <c r="L3" s="13"/>
      <c r="M3" s="13"/>
      <c r="N3"/>
      <c r="O3"/>
    </row>
    <row r="4" spans="1:255" ht="49.5" customHeight="1" x14ac:dyDescent="0.25">
      <c r="A4" s="51" t="s">
        <v>21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/>
      <c r="O4"/>
    </row>
    <row r="5" spans="1:255" x14ac:dyDescent="0.25">
      <c r="A5" s="12"/>
      <c r="B5" s="12"/>
      <c r="C5" s="12"/>
      <c r="D5" s="12"/>
      <c r="E5" s="12"/>
      <c r="F5" s="12"/>
      <c r="G5" s="13"/>
      <c r="H5" s="13"/>
      <c r="I5" s="14"/>
      <c r="J5" s="14"/>
      <c r="K5" s="15"/>
      <c r="L5" s="16"/>
      <c r="M5" s="16"/>
      <c r="N5" s="1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ht="27" customHeight="1" x14ac:dyDescent="0.25">
      <c r="A6" s="39" t="s">
        <v>22</v>
      </c>
      <c r="B6" s="39"/>
      <c r="C6" s="47" t="s">
        <v>29</v>
      </c>
      <c r="D6" s="48"/>
      <c r="E6" s="48"/>
      <c r="F6" s="48"/>
      <c r="G6" s="48"/>
      <c r="H6" s="48"/>
      <c r="I6" s="48"/>
      <c r="J6" s="48"/>
      <c r="K6" s="48"/>
      <c r="L6" s="48"/>
      <c r="M6" s="49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25.9" customHeight="1" x14ac:dyDescent="0.25">
      <c r="A7" s="39" t="s">
        <v>23</v>
      </c>
      <c r="B7" s="39"/>
      <c r="C7" s="50" t="s">
        <v>19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98.45" customHeight="1" x14ac:dyDescent="0.25">
      <c r="A8" s="39" t="s">
        <v>0</v>
      </c>
      <c r="B8" s="39"/>
      <c r="C8" s="40" t="s">
        <v>24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113.25" customHeight="1" x14ac:dyDescent="0.25">
      <c r="A9" s="41" t="s">
        <v>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33" customHeight="1" x14ac:dyDescent="0.25">
      <c r="A10" s="39" t="s">
        <v>2</v>
      </c>
      <c r="B10" s="39" t="s">
        <v>3</v>
      </c>
      <c r="C10" s="39"/>
      <c r="D10" s="42" t="s">
        <v>4</v>
      </c>
      <c r="E10" s="39" t="s">
        <v>5</v>
      </c>
      <c r="F10" s="43" t="s">
        <v>6</v>
      </c>
      <c r="G10" s="17" t="s">
        <v>7</v>
      </c>
      <c r="H10" s="17" t="s">
        <v>8</v>
      </c>
      <c r="I10" s="17" t="s">
        <v>9</v>
      </c>
      <c r="J10" s="18" t="s">
        <v>10</v>
      </c>
      <c r="K10" s="18" t="s">
        <v>11</v>
      </c>
      <c r="L10" s="19" t="s">
        <v>16</v>
      </c>
      <c r="M10" s="20" t="s">
        <v>12</v>
      </c>
      <c r="N10" s="1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58.15" customHeight="1" x14ac:dyDescent="0.25">
      <c r="A11" s="39"/>
      <c r="B11" s="39"/>
      <c r="C11" s="39"/>
      <c r="D11" s="42"/>
      <c r="E11" s="39"/>
      <c r="F11" s="43"/>
      <c r="G11" s="19" t="s">
        <v>13</v>
      </c>
      <c r="H11" s="19" t="s">
        <v>13</v>
      </c>
      <c r="I11" s="19" t="s">
        <v>13</v>
      </c>
      <c r="J11" s="18"/>
      <c r="K11" s="18"/>
      <c r="L11" s="19"/>
      <c r="M11" s="20"/>
      <c r="N11" s="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39.75" customHeight="1" x14ac:dyDescent="0.25">
      <c r="A12" s="33">
        <v>1</v>
      </c>
      <c r="B12" s="52" t="s">
        <v>30</v>
      </c>
      <c r="C12" s="53"/>
      <c r="D12" s="23" t="s">
        <v>28</v>
      </c>
      <c r="E12" s="22" t="s">
        <v>27</v>
      </c>
      <c r="F12" s="23">
        <v>19</v>
      </c>
      <c r="G12" s="24">
        <v>702</v>
      </c>
      <c r="H12" s="24">
        <v>553</v>
      </c>
      <c r="I12" s="24">
        <v>749.69</v>
      </c>
      <c r="J12" s="34">
        <f t="shared" ref="J12" si="0">SQRT(((SUM((POWER(G12-L12,2)),(POWER(H12-L12,2)),(POWER(I12-L12,2)))/(COLUMNS(G12:I12)-1))))</f>
        <v>102.60140691043181</v>
      </c>
      <c r="K12" s="34">
        <f t="shared" ref="K12" si="1">J12/L12*100</f>
        <v>15.354205424843512</v>
      </c>
      <c r="L12" s="19">
        <f t="shared" ref="L12" si="2">ROUND((G12+H12+I12)/3,2)</f>
        <v>668.23</v>
      </c>
      <c r="M12" s="20">
        <f t="shared" ref="M12" si="3">F12*L12</f>
        <v>12696.37</v>
      </c>
      <c r="N12" s="1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15.6" customHeight="1" x14ac:dyDescent="0.25">
      <c r="A13" s="54"/>
      <c r="B13" s="55"/>
      <c r="C13" s="55"/>
      <c r="D13" s="55"/>
      <c r="E13" s="55"/>
      <c r="F13" s="55"/>
      <c r="G13" s="55"/>
      <c r="H13" s="55"/>
      <c r="I13" s="55"/>
      <c r="J13" s="55"/>
      <c r="K13" s="56"/>
      <c r="L13" s="21" t="s">
        <v>14</v>
      </c>
      <c r="M13" s="17">
        <f>SUM(M12:M12)</f>
        <v>12696.37</v>
      </c>
      <c r="N13" s="1"/>
      <c r="P13" s="2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24" customHeight="1" x14ac:dyDescent="0.25">
      <c r="A14" s="58" t="s">
        <v>31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32"/>
      <c r="M14" s="25"/>
      <c r="N14" s="1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6.5" customHeight="1" x14ac:dyDescent="0.25">
      <c r="A15" s="66" t="s">
        <v>25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1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5" customHeight="1" x14ac:dyDescent="0.25">
      <c r="A16" s="65" t="s">
        <v>20</v>
      </c>
      <c r="B16" s="65"/>
      <c r="C16" s="65"/>
      <c r="D16" s="26">
        <v>46234</v>
      </c>
      <c r="E16" s="27"/>
      <c r="F16" s="27"/>
      <c r="G16" s="27"/>
      <c r="H16" s="27"/>
      <c r="I16" s="27"/>
      <c r="J16" s="27"/>
      <c r="K16" s="27"/>
      <c r="L16" s="27"/>
      <c r="M16" s="27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5" customHeight="1" thickBot="1" x14ac:dyDescent="0.3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22.5" customHeight="1" thickBot="1" x14ac:dyDescent="0.3">
      <c r="A18" s="62" t="s">
        <v>32</v>
      </c>
      <c r="B18" s="62"/>
      <c r="C18" s="62"/>
      <c r="D18" s="62"/>
      <c r="E18" s="62"/>
      <c r="F18" s="12"/>
      <c r="G18" s="12"/>
      <c r="H18" s="12"/>
      <c r="I18" s="12"/>
      <c r="J18" s="12"/>
      <c r="K18" s="12"/>
      <c r="L18" s="12"/>
      <c r="M18" s="12"/>
      <c r="N18" s="1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21.75" customHeight="1" x14ac:dyDescent="0.25">
      <c r="A19" s="63" t="s">
        <v>33</v>
      </c>
      <c r="B19" s="63"/>
      <c r="C19" s="63"/>
      <c r="D19" s="63"/>
      <c r="E19" s="63"/>
      <c r="F19" s="12"/>
      <c r="G19" s="12"/>
      <c r="H19" s="12"/>
      <c r="I19" s="12"/>
      <c r="J19" s="36"/>
      <c r="K19" s="35"/>
      <c r="L19" s="12"/>
      <c r="M19" s="12"/>
      <c r="N19" s="1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24" customHeight="1" thickBot="1" x14ac:dyDescent="0.3">
      <c r="A20" s="64" t="s">
        <v>17</v>
      </c>
      <c r="B20" s="64"/>
      <c r="C20" s="64"/>
      <c r="D20" s="64"/>
      <c r="E20" s="64"/>
      <c r="F20" s="12"/>
      <c r="G20" s="12"/>
      <c r="H20" s="12"/>
      <c r="I20" s="12"/>
      <c r="J20" s="37"/>
      <c r="K20" s="36"/>
      <c r="L20" s="12"/>
      <c r="M20" s="12"/>
      <c r="N20" s="1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30.75" customHeight="1" x14ac:dyDescent="0.25">
      <c r="A21" s="57" t="s">
        <v>34</v>
      </c>
      <c r="B21" s="57"/>
      <c r="C21" s="57"/>
      <c r="D21" s="57"/>
      <c r="E21" s="57"/>
      <c r="F21" s="12"/>
      <c r="G21" s="12"/>
      <c r="H21" s="12"/>
      <c r="I21" s="12"/>
      <c r="J21" s="37"/>
      <c r="K21" s="38"/>
      <c r="L21" s="12"/>
      <c r="M21" s="12"/>
      <c r="N21" s="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21.2" customHeight="1" x14ac:dyDescent="0.25">
      <c r="A22" s="60" t="s">
        <v>15</v>
      </c>
      <c r="B22" s="60"/>
      <c r="C22" s="60"/>
      <c r="D22" s="60"/>
      <c r="E22" s="60"/>
      <c r="F22" s="28"/>
      <c r="G22" s="29"/>
      <c r="H22" s="12"/>
      <c r="I22" s="12"/>
      <c r="J22" s="37"/>
      <c r="K22" s="36"/>
      <c r="L22" s="12"/>
      <c r="M22" s="12"/>
      <c r="N22" s="6"/>
      <c r="O22" s="6"/>
      <c r="T22" s="6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4.45" customHeight="1" x14ac:dyDescent="0.25">
      <c r="A23" s="30"/>
      <c r="B23" s="30"/>
      <c r="C23" s="9"/>
      <c r="D23" s="9"/>
      <c r="E23" s="9"/>
      <c r="F23" s="9"/>
      <c r="G23" s="10"/>
      <c r="H23" s="10"/>
      <c r="I23" s="14"/>
      <c r="J23" s="14"/>
      <c r="K23" s="10"/>
      <c r="L23" s="10"/>
      <c r="M23" s="10"/>
      <c r="N23" s="1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14.45" customHeight="1" x14ac:dyDescent="0.25">
      <c r="A24" s="30"/>
      <c r="B24" s="30"/>
      <c r="C24" s="9"/>
      <c r="D24" s="9"/>
      <c r="E24" s="9"/>
      <c r="F24" s="9"/>
      <c r="G24" s="10"/>
      <c r="H24" s="10"/>
      <c r="I24" s="14"/>
      <c r="J24" s="14"/>
      <c r="K24" s="10"/>
      <c r="L24" s="10"/>
      <c r="M24" s="10"/>
      <c r="N24" s="1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14.45" customHeight="1" x14ac:dyDescent="0.25">
      <c r="A25" s="30"/>
      <c r="B25" s="30"/>
      <c r="C25" s="9"/>
      <c r="D25" s="9"/>
      <c r="E25" s="9"/>
      <c r="F25" s="9"/>
      <c r="G25" s="10"/>
      <c r="H25" s="10"/>
      <c r="I25" s="14"/>
      <c r="J25" s="14"/>
      <c r="K25" s="10"/>
      <c r="L25" s="10"/>
      <c r="M25" s="10"/>
      <c r="N25" s="1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 x14ac:dyDescent="0.25">
      <c r="A26" s="30"/>
      <c r="B26" s="30"/>
      <c r="C26" s="9"/>
      <c r="D26" s="9"/>
      <c r="E26" s="9"/>
      <c r="F26" s="9"/>
      <c r="G26" s="10"/>
      <c r="H26" s="10"/>
      <c r="I26" s="14"/>
      <c r="J26" s="14"/>
      <c r="K26" s="10"/>
      <c r="L26" s="10"/>
      <c r="M26" s="10"/>
      <c r="N26" s="1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14.45" customHeight="1" x14ac:dyDescent="0.25">
      <c r="A27" s="30"/>
      <c r="B27" s="30"/>
      <c r="C27" s="9"/>
      <c r="D27" s="9"/>
      <c r="E27" s="9"/>
      <c r="F27" s="9"/>
      <c r="G27" s="10"/>
      <c r="H27" s="10"/>
      <c r="I27" s="14"/>
      <c r="J27" s="14"/>
      <c r="K27" s="14"/>
      <c r="L27" s="31"/>
      <c r="M27" s="31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  <row r="28" spans="1:255" ht="14.45" customHeight="1" x14ac:dyDescent="0.25">
      <c r="A28" s="30"/>
      <c r="B28" s="30"/>
      <c r="C28" s="9"/>
      <c r="D28" s="9"/>
      <c r="E28" s="9"/>
      <c r="F28" s="9"/>
      <c r="G28" s="10"/>
      <c r="H28" s="10"/>
      <c r="I28" s="14"/>
      <c r="J28" s="14"/>
      <c r="K28" s="14"/>
      <c r="L28" s="31"/>
      <c r="M28" s="31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</row>
    <row r="29" spans="1:255" ht="14.45" customHeight="1" x14ac:dyDescent="0.25">
      <c r="A29" s="7"/>
      <c r="B29" s="7"/>
      <c r="G29" s="2"/>
      <c r="I29" s="8"/>
      <c r="J29" s="8"/>
      <c r="K29" s="8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</row>
    <row r="30" spans="1:255" ht="14.45" customHeight="1" x14ac:dyDescent="0.25">
      <c r="A30" s="7"/>
      <c r="B30" s="7"/>
      <c r="G30" s="2"/>
      <c r="I30" s="8"/>
      <c r="J30" s="8"/>
      <c r="K30" s="8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14.45" customHeight="1" x14ac:dyDescent="0.25">
      <c r="A31"/>
      <c r="B31" s="7"/>
      <c r="C31" s="7"/>
      <c r="J31" s="8"/>
      <c r="K31" s="8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</row>
    <row r="32" spans="1:255" ht="14.45" customHeight="1" x14ac:dyDescent="0.25">
      <c r="A32"/>
      <c r="B32" s="7"/>
      <c r="C32" s="7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</row>
  </sheetData>
  <mergeCells count="26">
    <mergeCell ref="B12:C12"/>
    <mergeCell ref="A13:K13"/>
    <mergeCell ref="A21:E21"/>
    <mergeCell ref="A14:K14"/>
    <mergeCell ref="A22:E22"/>
    <mergeCell ref="A17:M17"/>
    <mergeCell ref="A18:E18"/>
    <mergeCell ref="A19:E19"/>
    <mergeCell ref="A20:E20"/>
    <mergeCell ref="A16:C16"/>
    <mergeCell ref="A15:M15"/>
    <mergeCell ref="K1:M1"/>
    <mergeCell ref="A2:M2"/>
    <mergeCell ref="A6:B6"/>
    <mergeCell ref="C6:M6"/>
    <mergeCell ref="A7:B7"/>
    <mergeCell ref="C7:M7"/>
    <mergeCell ref="A4:M4"/>
    <mergeCell ref="A8:B8"/>
    <mergeCell ref="C8:M8"/>
    <mergeCell ref="A9:M9"/>
    <mergeCell ref="A10:A11"/>
    <mergeCell ref="B10:C11"/>
    <mergeCell ref="D10:D11"/>
    <mergeCell ref="E10:E11"/>
    <mergeCell ref="F10:F1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ПоповаТатьяна</cp:lastModifiedBy>
  <cp:lastPrinted>2026-05-18T08:10:26Z</cp:lastPrinted>
  <dcterms:created xsi:type="dcterms:W3CDTF">2020-11-24T08:13:39Z</dcterms:created>
  <dcterms:modified xsi:type="dcterms:W3CDTF">2026-08-04T01:47:16Z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