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zhinaEYu\Desktop\экстрен реагирование групп задержания вневедом охраны\"/>
    </mc:Choice>
  </mc:AlternateContent>
  <bookViews>
    <workbookView xWindow="0" yWindow="0" windowWidth="28800" windowHeight="12435"/>
  </bookViews>
  <sheets>
    <sheet name="Расчет цены" sheetId="1" r:id="rId1"/>
  </sheets>
  <definedNames>
    <definedName name="_xlnm._FilterDatabase" localSheetId="0" hidden="1">'Расчет цены'!$G$4:$G$7</definedName>
    <definedName name="_xlnm.Print_Area" localSheetId="0">'Расчет цены'!$A$4:$Q$7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Q8" i="1"/>
  <c r="P8" i="1"/>
  <c r="O8" i="1"/>
  <c r="N8" i="1"/>
  <c r="M8" i="1"/>
  <c r="L8" i="1"/>
  <c r="L7" i="1" l="1"/>
  <c r="M7" i="1" s="1"/>
  <c r="N7" i="1" s="1"/>
  <c r="P7" i="1" l="1"/>
  <c r="O7" i="1"/>
  <c r="Q7" i="1" s="1"/>
</calcChain>
</file>

<file path=xl/sharedStrings.xml><?xml version="1.0" encoding="utf-8"?>
<sst xmlns="http://schemas.openxmlformats.org/spreadsheetml/2006/main" count="28" uniqueCount="25">
  <si>
    <t>№</t>
  </si>
  <si>
    <t>Ед. изм</t>
  </si>
  <si>
    <t>Кол-во</t>
  </si>
  <si>
    <t>Ценовая информация стоимости объекта закупки, (руб) за ед.изм.</t>
  </si>
  <si>
    <t>Данные реестра контрактов (руб./ед.изм.)</t>
  </si>
  <si>
    <t>Данные статистики</t>
  </si>
  <si>
    <t>Оценка однородности совокупности значений выявленных цен, используемых в расчете Н(М)ЦК</t>
  </si>
  <si>
    <t>Н(М)ЦК,  определяемая методом сопоставимых рыночных цен (анализа рынка)</t>
  </si>
  <si>
    <t xml:space="preserve">Номер сведений о контракте №___ от </t>
  </si>
  <si>
    <t>Среднее квадратичное отклонение</t>
  </si>
  <si>
    <t>Цена за единицу изм. (руб.)</t>
  </si>
  <si>
    <t>Наименование объекта</t>
  </si>
  <si>
    <t>Н(М)ЦК  (руб.)</t>
  </si>
  <si>
    <t xml:space="preserve">Обоснование начальной (максимальной) цены контракта
</t>
  </si>
  <si>
    <t>ИТОГО:</t>
  </si>
  <si>
    <t>ч</t>
  </si>
  <si>
    <t>В результате произведенного расчета, начальная(максимальная) цена контракта составила: 102 360,48 руб .</t>
  </si>
  <si>
    <t xml:space="preserve">
Источник №1 
№ 77 - 2/149</t>
  </si>
  <si>
    <t xml:space="preserve">
Источник №2
№ 88 от 23.12.2025</t>
  </si>
  <si>
    <t xml:space="preserve">
Источник №3 
 02-104/2026с</t>
  </si>
  <si>
    <r>
      <t>Средняя арифметическая цена за единицу     &lt;</t>
    </r>
    <r>
      <rPr>
        <b/>
        <i/>
        <sz val="8"/>
        <rFont val="Times New Roman"/>
        <family val="1"/>
        <charset val="204"/>
      </rPr>
      <t>ц</t>
    </r>
    <r>
      <rPr>
        <b/>
        <sz val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</si>
  <si>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8"/>
        <rFont val="Times New Roman"/>
        <family val="1"/>
        <charset val="204"/>
      </rPr>
      <t xml:space="preserve">         (не должен превышать 33%)</t>
    </r>
  </si>
  <si>
    <r>
      <rPr>
        <b/>
        <sz val="8"/>
        <rFont val="Times New Roman"/>
        <family val="1"/>
        <charset val="204"/>
      </rPr>
      <t>Расчет Н(М)ЦК по формуле</t>
    </r>
    <r>
      <rPr>
        <sz val="8"/>
        <rFont val="Times New Roman"/>
        <family val="1"/>
        <charset val="204"/>
      </rPr>
      <t xml:space="preserve">       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</si>
  <si>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Оказание услуг по экстренному реагированию групп задержания вневедомственной охраны в случае срабатывания тревожной сигнализации (Свердловская область)
с 01.06.2026 по 30.11.2026</t>
  </si>
  <si>
    <t>Оказание услуг по экстренному реагированию групп задержания вневедомственной охраны в случае срабатывания тревожной сигнализации (Свердловская область)
с 01.12.2026 по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</si>
</sst>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ahoma"/>
      <family val="2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4" fontId="4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right" wrapText="1"/>
      <protection locked="0"/>
    </xf>
    <xf numFmtId="0" fontId="0" fillId="0" borderId="0" xfId="0" applyFont="1" applyAlignment="1">
      <alignment horizontal="right" wrapText="1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8" fillId="0" borderId="2" xfId="0" applyFont="1" applyFill="1" applyBorder="1" applyAlignment="1" applyProtection="1">
      <alignment horizontal="center" vertical="top" wrapText="1"/>
      <protection locked="0"/>
    </xf>
    <xf numFmtId="164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2" fontId="8" fillId="0" borderId="2" xfId="0" applyNumberFormat="1" applyFont="1" applyFill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9" fillId="0" borderId="3" xfId="0" applyFont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164" fontId="7" fillId="0" borderId="2" xfId="0" applyNumberFormat="1" applyFont="1" applyBorder="1" applyAlignment="1" applyProtection="1">
      <alignment horizontal="center" vertical="center" wrapText="1"/>
      <protection locked="0"/>
    </xf>
    <xf numFmtId="4" fontId="7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2" xfId="0" applyNumberFormat="1" applyFont="1" applyBorder="1" applyAlignment="1" applyProtection="1">
      <alignment horizontal="center" vertical="center"/>
      <protection locked="0"/>
    </xf>
    <xf numFmtId="2" fontId="12" fillId="0" borderId="4" xfId="0" applyNumberFormat="1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4" fontId="12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5</xdr:row>
      <xdr:rowOff>952500</xdr:rowOff>
    </xdr:from>
    <xdr:to>
      <xdr:col>14</xdr:col>
      <xdr:colOff>0</xdr:colOff>
      <xdr:row>5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01025" y="1981200"/>
          <a:ext cx="6953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1009650</xdr:colOff>
      <xdr:row>5</xdr:row>
      <xdr:rowOff>952500</xdr:rowOff>
    </xdr:from>
    <xdr:to>
      <xdr:col>12</xdr:col>
      <xdr:colOff>771525</xdr:colOff>
      <xdr:row>5</xdr:row>
      <xdr:rowOff>1390650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48575" y="2571750"/>
          <a:ext cx="8001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</xdr:colOff>
      <xdr:row>5</xdr:row>
      <xdr:rowOff>1600200</xdr:rowOff>
    </xdr:from>
    <xdr:to>
      <xdr:col>14</xdr:col>
      <xdr:colOff>1504950</xdr:colOff>
      <xdr:row>5</xdr:row>
      <xdr:rowOff>1962150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163050" y="3219450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266700</xdr:colOff>
      <xdr:row>5</xdr:row>
      <xdr:rowOff>1400175</xdr:rowOff>
    </xdr:from>
    <xdr:to>
      <xdr:col>14</xdr:col>
      <xdr:colOff>419100</xdr:colOff>
      <xdr:row>5</xdr:row>
      <xdr:rowOff>1628775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163050" y="242887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topLeftCell="A2" zoomScaleNormal="100" workbookViewId="0">
      <selection activeCell="B5" sqref="B5:B6"/>
    </sheetView>
  </sheetViews>
  <sheetFormatPr defaultColWidth="9.140625" defaultRowHeight="12.75" x14ac:dyDescent="0.2"/>
  <cols>
    <col min="1" max="1" width="4.7109375" style="1" customWidth="1"/>
    <col min="2" max="2" width="29.7109375" style="1" customWidth="1"/>
    <col min="3" max="4" width="8.28515625" style="1" customWidth="1"/>
    <col min="5" max="5" width="15.85546875" style="1" customWidth="1"/>
    <col min="6" max="6" width="17.140625" style="1" customWidth="1"/>
    <col min="7" max="7" width="15.42578125" style="1" customWidth="1"/>
    <col min="8" max="8" width="6.5703125" style="1" hidden="1" customWidth="1"/>
    <col min="9" max="9" width="7.42578125" style="1" hidden="1" customWidth="1"/>
    <col min="10" max="10" width="10.5703125" style="1" hidden="1" customWidth="1"/>
    <col min="11" max="11" width="0.140625" style="1" customWidth="1"/>
    <col min="12" max="12" width="15.5703125" style="1" customWidth="1"/>
    <col min="13" max="13" width="12.28515625" style="1" customWidth="1"/>
    <col min="14" max="14" width="10.7109375" style="1" customWidth="1"/>
    <col min="15" max="15" width="22.7109375" style="1" customWidth="1"/>
    <col min="16" max="16" width="15.28515625" style="1" customWidth="1"/>
    <col min="17" max="17" width="16" style="1" customWidth="1"/>
    <col min="18" max="16384" width="9.140625" style="1"/>
  </cols>
  <sheetData>
    <row r="1" spans="1:17" ht="15.75" x14ac:dyDescent="0.25">
      <c r="Q1" s="4"/>
    </row>
    <row r="2" spans="1:17" ht="15" customHeight="1" x14ac:dyDescent="0.25">
      <c r="N2" s="7"/>
      <c r="O2" s="8"/>
      <c r="P2" s="8"/>
      <c r="Q2" s="8"/>
    </row>
    <row r="3" spans="1:17" ht="15.75" x14ac:dyDescent="0.25">
      <c r="Q3" s="2"/>
    </row>
    <row r="4" spans="1:17" ht="42" customHeight="1" x14ac:dyDescent="0.2">
      <c r="A4" s="37" t="s">
        <v>13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</row>
    <row r="5" spans="1:17" ht="39" customHeight="1" x14ac:dyDescent="0.2">
      <c r="A5" s="15" t="s">
        <v>0</v>
      </c>
      <c r="B5" s="15" t="s">
        <v>11</v>
      </c>
      <c r="C5" s="15" t="s">
        <v>1</v>
      </c>
      <c r="D5" s="15" t="s">
        <v>2</v>
      </c>
      <c r="E5" s="16" t="s">
        <v>3</v>
      </c>
      <c r="F5" s="16"/>
      <c r="G5" s="16"/>
      <c r="H5" s="16" t="s">
        <v>4</v>
      </c>
      <c r="I5" s="16"/>
      <c r="J5" s="16"/>
      <c r="K5" s="16" t="s">
        <v>5</v>
      </c>
      <c r="L5" s="19" t="s">
        <v>6</v>
      </c>
      <c r="M5" s="19"/>
      <c r="N5" s="19"/>
      <c r="O5" s="20" t="s">
        <v>7</v>
      </c>
      <c r="P5" s="20"/>
      <c r="Q5" s="20"/>
    </row>
    <row r="6" spans="1:17" ht="159.75" customHeight="1" x14ac:dyDescent="0.2">
      <c r="A6" s="15"/>
      <c r="B6" s="15"/>
      <c r="C6" s="15"/>
      <c r="D6" s="15"/>
      <c r="E6" s="13" t="s">
        <v>17</v>
      </c>
      <c r="F6" s="13" t="s">
        <v>18</v>
      </c>
      <c r="G6" s="13" t="s">
        <v>19</v>
      </c>
      <c r="H6" s="21" t="s">
        <v>8</v>
      </c>
      <c r="I6" s="21" t="s">
        <v>8</v>
      </c>
      <c r="J6" s="21" t="s">
        <v>8</v>
      </c>
      <c r="K6" s="16"/>
      <c r="L6" s="21" t="s">
        <v>20</v>
      </c>
      <c r="M6" s="21" t="s">
        <v>9</v>
      </c>
      <c r="N6" s="13" t="s">
        <v>21</v>
      </c>
      <c r="O6" s="22" t="s">
        <v>22</v>
      </c>
      <c r="P6" s="23" t="s">
        <v>10</v>
      </c>
      <c r="Q6" s="23" t="s">
        <v>12</v>
      </c>
    </row>
    <row r="7" spans="1:17" ht="66" customHeight="1" x14ac:dyDescent="0.2">
      <c r="A7" s="34">
        <v>1</v>
      </c>
      <c r="B7" s="33" t="s">
        <v>23</v>
      </c>
      <c r="C7" s="17" t="s">
        <v>15</v>
      </c>
      <c r="D7" s="18">
        <v>4392</v>
      </c>
      <c r="E7" s="14">
        <v>19.93</v>
      </c>
      <c r="F7" s="14">
        <v>19.93</v>
      </c>
      <c r="G7" s="14">
        <v>19.93</v>
      </c>
      <c r="H7" s="21"/>
      <c r="I7" s="21"/>
      <c r="J7" s="21"/>
      <c r="K7" s="24"/>
      <c r="L7" s="25">
        <f t="shared" ref="L7:L8" si="0">(E7+F7+G7)/3</f>
        <v>19.93</v>
      </c>
      <c r="M7" s="26">
        <f t="shared" ref="M7:M8" si="1">SQRT(((SUM((POWER(E7-L7,2)),(POWER(F7-L7,2)),(POWER(G7-L7,2)))/(COLUMNS(E7:G7)-1))))</f>
        <v>0</v>
      </c>
      <c r="N7" s="26">
        <f t="shared" ref="N7:N8" si="2">M7/L7*100</f>
        <v>0</v>
      </c>
      <c r="O7" s="27">
        <f t="shared" ref="O7:O8" si="3">(D7*L7)</f>
        <v>87532.56</v>
      </c>
      <c r="P7" s="26">
        <f t="shared" ref="P7:P8" si="4">SUM(L7)</f>
        <v>19.93</v>
      </c>
      <c r="Q7" s="26">
        <f>SUM(O7)</f>
        <v>87532.56</v>
      </c>
    </row>
    <row r="8" spans="1:17" ht="66" customHeight="1" x14ac:dyDescent="0.2">
      <c r="A8" s="32">
        <v>2</v>
      </c>
      <c r="B8" s="18" t="s">
        <v>24</v>
      </c>
      <c r="C8" s="17" t="s">
        <v>15</v>
      </c>
      <c r="D8" s="18">
        <v>744</v>
      </c>
      <c r="E8" s="14">
        <v>19.93</v>
      </c>
      <c r="F8" s="14">
        <v>19.93</v>
      </c>
      <c r="G8" s="14">
        <v>19.93</v>
      </c>
      <c r="H8" s="21"/>
      <c r="I8" s="21"/>
      <c r="J8" s="21"/>
      <c r="K8" s="24"/>
      <c r="L8" s="25">
        <f t="shared" si="0"/>
        <v>19.93</v>
      </c>
      <c r="M8" s="26">
        <f t="shared" si="1"/>
        <v>0</v>
      </c>
      <c r="N8" s="26">
        <f t="shared" si="2"/>
        <v>0</v>
      </c>
      <c r="O8" s="27">
        <f t="shared" si="3"/>
        <v>14827.92</v>
      </c>
      <c r="P8" s="26">
        <f t="shared" si="4"/>
        <v>19.93</v>
      </c>
      <c r="Q8" s="26">
        <f t="shared" ref="Q7:Q8" si="5">SUM(O8)</f>
        <v>14827.92</v>
      </c>
    </row>
    <row r="9" spans="1:17" ht="30" customHeight="1" x14ac:dyDescent="0.25">
      <c r="A9" s="35" t="s">
        <v>14</v>
      </c>
      <c r="B9" s="36"/>
      <c r="C9" s="36"/>
      <c r="D9" s="28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/>
      <c r="Q9" s="31">
        <f>SUM(Q7:Q8)</f>
        <v>102360.48</v>
      </c>
    </row>
    <row r="10" spans="1:17" ht="15.75" x14ac:dyDescent="0.2">
      <c r="A10" s="10" t="s">
        <v>16</v>
      </c>
      <c r="B10" s="11"/>
      <c r="C10" s="11"/>
      <c r="D10" s="11"/>
      <c r="E10" s="11"/>
      <c r="F10" s="11"/>
      <c r="G10" s="11"/>
      <c r="H10" s="12"/>
      <c r="I10" s="12"/>
      <c r="J10" s="12"/>
      <c r="K10" s="12"/>
      <c r="L10" s="12"/>
      <c r="M10" s="12"/>
      <c r="N10" s="5"/>
      <c r="O10" s="5"/>
      <c r="P10" s="5"/>
      <c r="Q10" s="6"/>
    </row>
    <row r="12" spans="1:17" ht="18.75" x14ac:dyDescent="0.3">
      <c r="A12" s="9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4" spans="1:17" x14ac:dyDescent="0.2">
      <c r="B14" s="3"/>
    </row>
  </sheetData>
  <autoFilter ref="G4:G7"/>
  <mergeCells count="13">
    <mergeCell ref="A9:C9"/>
    <mergeCell ref="D9:P9"/>
    <mergeCell ref="N2:Q2"/>
    <mergeCell ref="A4:Q4"/>
    <mergeCell ref="A5:A6"/>
    <mergeCell ref="B5:B6"/>
    <mergeCell ref="C5:C6"/>
    <mergeCell ref="D5:D6"/>
    <mergeCell ref="E5:G5"/>
    <mergeCell ref="H5:J5"/>
    <mergeCell ref="K5:K6"/>
    <mergeCell ref="L5:N5"/>
    <mergeCell ref="O5:Q5"/>
  </mergeCells>
  <pageMargins left="0.5118110236220472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Company>UFK6200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Яковлева Елена Камиловна</dc:creator>
  <cp:lastModifiedBy>Кожина Екатерина Юрьевна</cp:lastModifiedBy>
  <cp:lastPrinted>2025-12-25T06:05:30Z</cp:lastPrinted>
  <dcterms:created xsi:type="dcterms:W3CDTF">2018-01-25T11:04:14Z</dcterms:created>
  <dcterms:modified xsi:type="dcterms:W3CDTF">2026-05-22T10:51:16Z</dcterms:modified>
</cp:coreProperties>
</file>