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"/>
    </mc:Choice>
  </mc:AlternateContent>
  <bookViews>
    <workbookView xWindow="28680" yWindow="-120" windowWidth="29040" windowHeight="15720" tabRatio="956"/>
  </bookViews>
  <sheets>
    <sheet name="Лист1" sheetId="1" r:id="rId1"/>
  </sheets>
  <definedNames>
    <definedName name="_xlnm._FilterDatabase" localSheetId="0" hidden="1">Лист1!$J$3:$J$4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M4" i="1"/>
  <c r="L4" i="1"/>
  <c r="K4" i="1"/>
  <c r="J4" i="1"/>
  <c r="I4" i="1"/>
  <c r="H4" i="1"/>
  <c r="N5" i="1" l="1"/>
</calcChain>
</file>

<file path=xl/sharedStrings.xml><?xml version="1.0" encoding="utf-8"?>
<sst xmlns="http://schemas.openxmlformats.org/spreadsheetml/2006/main" count="24" uniqueCount="23">
  <si>
    <t>Однородность совокупности значений выявленных цен, используемых в расчете цена контракта</t>
  </si>
  <si>
    <t>Сред. арифмет. цена за единицу &lt;ц&gt;</t>
  </si>
  <si>
    <t xml:space="preserve">Сред. квадра-тичное отклонение  </t>
  </si>
  <si>
    <t xml:space="preserve">Коэфф. вариации цен V (%) 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</si>
  <si>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</si>
  <si>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</si>
  <si>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</si>
  <si>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</si>
  <si>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</si>
  <si>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</si>
  <si>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</si>
  <si>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</si>
  <si>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Расчет НМЦК по формуле: v - количество (объем) закупаемого товара (работы, услуги)
n - количество значений, используемых в расчете;
i - номер источника ценовой информации;
     - цена единицы</t>
  </si>
  <si>
    <t>№ п/п</t>
  </si>
  <si>
    <t>НМЦК, определенная методом сопоставимых рыночных цен (анализа рынка)**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</si>
  <si>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</si>
  <si>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Перевозка наркотики</t>
  </si>
  <si>
    <t>шт</t>
  </si>
  <si>
    <t>КП-26-06-5828 от 28.06.26</t>
  </si>
  <si>
    <t>№ 2780506335925000001</t>
  </si>
  <si>
    <t>№ 2352801089125000011</t>
  </si>
  <si>
    <t>Коммерческие предложения / Данные реестра контрактов (руб./ед.изм)</t>
  </si>
  <si>
    <t>Обоснование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</si>
</sst>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_Лист1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238485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G4" sqref="G4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6" width="16.140625" style="15" customWidth="1"/>
    <col min="7" max="7" width="16.140625" style="12" customWidth="1"/>
    <col min="8" max="14" width="15.7109375" style="1" customWidth="1"/>
    <col min="15" max="16384" width="9.140625" style="1"/>
  </cols>
  <sheetData>
    <row r="1" spans="1:14" ht="47.25" customHeight="1" x14ac:dyDescent="0.2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47.25" customHeight="1" x14ac:dyDescent="0.2">
      <c r="A2" s="29" t="s">
        <v>13</v>
      </c>
      <c r="B2" s="29" t="s">
        <v>8</v>
      </c>
      <c r="C2" s="29" t="s">
        <v>9</v>
      </c>
      <c r="D2" s="31" t="s">
        <v>10</v>
      </c>
      <c r="E2" s="26" t="s">
        <v>21</v>
      </c>
      <c r="F2" s="27"/>
      <c r="G2" s="27"/>
      <c r="H2" s="26" t="s">
        <v>0</v>
      </c>
      <c r="I2" s="27"/>
      <c r="J2" s="28"/>
      <c r="K2" s="26" t="s">
        <v>14</v>
      </c>
      <c r="L2" s="27"/>
      <c r="M2" s="27"/>
      <c r="N2" s="28"/>
    </row>
    <row r="3" spans="1:14" ht="47.25" customHeight="1" x14ac:dyDescent="0.2">
      <c r="A3" s="30"/>
      <c r="B3" s="30"/>
      <c r="C3" s="30"/>
      <c r="D3" s="32"/>
      <c r="E3" s="14" t="s">
        <v>18</v>
      </c>
      <c r="F3" s="14" t="s">
        <v>19</v>
      </c>
      <c r="G3" s="8" t="s">
        <v>20</v>
      </c>
      <c r="H3" s="4" t="s">
        <v>1</v>
      </c>
      <c r="I3" s="4" t="s">
        <v>2</v>
      </c>
      <c r="J3" s="4" t="s">
        <v>3</v>
      </c>
      <c r="K3" s="8" t="s">
        <v>12</v>
      </c>
      <c r="L3" s="8" t="s">
        <v>4</v>
      </c>
      <c r="M3" s="4" t="s">
        <v>5</v>
      </c>
      <c r="N3" s="4" t="s">
        <v>6</v>
      </c>
    </row>
    <row r="4" spans="1:14" customFormat="1" ht="47.25" customHeight="1" x14ac:dyDescent="0.2">
      <c r="A4" s="21">
        <v>1</v>
      </c>
      <c r="B4" s="22" t="s">
        <v>16</v>
      </c>
      <c r="C4" s="5" t="s">
        <v>17</v>
      </c>
      <c r="D4" s="6">
        <v>7</v>
      </c>
      <c r="E4" s="9">
        <v>12200</v>
      </c>
      <c r="F4" s="9" t="s">
        <v>19</v>
      </c>
      <c r="G4" s="9">
        <v>15000</v>
      </c>
      <c r="H4" s="7">
        <f>AVERAGE(E4:G4)</f>
        <v>13600</v>
      </c>
      <c r="I4" s="7">
        <f>STDEV(E4:G4)</f>
        <v>1979.8989873223331</v>
      </c>
      <c r="J4" s="7">
        <f>I4/H4*100</f>
        <v>14.558080789134802</v>
      </c>
      <c r="K4" s="7">
        <f>H4*D4</f>
        <v>95200</v>
      </c>
      <c r="L4" s="7">
        <f>K4/D4</f>
        <v>13600</v>
      </c>
      <c r="M4" s="7">
        <f>ROUND(L4,2)</f>
        <v>13600</v>
      </c>
      <c r="N4" s="7">
        <f>M4*D4</f>
        <v>95200</v>
      </c>
    </row>
    <row r="5" spans="1:14" s="11" customFormat="1" ht="47.25" customHeight="1" x14ac:dyDescent="0.2">
      <c r="A5" s="19" t="s">
        <v>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6">
        <f>SUM(N4:N4)</f>
        <v>95200</v>
      </c>
    </row>
    <row r="6" spans="1:14" s="18" customFormat="1" ht="47.25" customHeight="1" x14ac:dyDescent="0.2">
      <c r="A6" s="20" t="s">
        <v>11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s="11" customFormat="1" ht="47.25" customHeight="1" x14ac:dyDescent="0.2">
      <c r="A7" s="24" t="s">
        <v>15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</row>
    <row r="8" spans="1:14" ht="54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sheetProtection algorithmName="SHA-512" hashValue="kSm6+D+g/ka7Aqdz2Z+GCDLbyF2fZeLrvzT/CtO5TNdoj7WIbjbCxDYsPgIqkZYf9djMK9UYpvm9ss8ucuMHqQ==" saltValue="Ot/a2V0tpZT01SyIdx58nQ==" spinCount="100000" sheet="1" selectLockedCells="1" selectUnlockedCells="1"/>
  <autoFilter ref="J3:J4"/>
  <mergeCells count="10">
    <mergeCell ref="A8:N8"/>
    <mergeCell ref="A7:N7"/>
    <mergeCell ref="A1:N1"/>
    <mergeCell ref="A2:A3"/>
    <mergeCell ref="B2:B3"/>
    <mergeCell ref="C2:C3"/>
    <mergeCell ref="D2:D3"/>
    <mergeCell ref="E2:G2"/>
    <mergeCell ref="H2:J2"/>
    <mergeCell ref="K2:N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Лимонтова Валентина Александровна</cp:lastModifiedBy>
  <dcterms:created xsi:type="dcterms:W3CDTF">2021-07-19T09:05:25Z</dcterms:created>
  <dcterms:modified xsi:type="dcterms:W3CDTF">2026-08-13T14:35:39Z</dcterms:modified>
</cp:coreProperties>
</file>