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405" windowHeight="11235" firstSheet="1" activeTab="1"/>
  </bookViews>
  <sheets>
    <sheet name="Sheet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H10" i="2" l="1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L88" i="2" s="1"/>
  <c r="N88" i="2" s="1"/>
  <c r="O88" i="2" s="1"/>
  <c r="J89" i="2"/>
  <c r="J90" i="2"/>
  <c r="J91" i="2"/>
  <c r="J92" i="2"/>
  <c r="J93" i="2"/>
  <c r="J94" i="2"/>
  <c r="J95" i="2"/>
  <c r="J96" i="2"/>
  <c r="L96" i="2" s="1"/>
  <c r="N96" i="2" s="1"/>
  <c r="O96" i="2" s="1"/>
  <c r="J97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L70" i="2"/>
  <c r="N70" i="2" s="1"/>
  <c r="O70" i="2" s="1"/>
  <c r="L72" i="2"/>
  <c r="N72" i="2" s="1"/>
  <c r="O72" i="2" s="1"/>
  <c r="L74" i="2"/>
  <c r="N74" i="2" s="1"/>
  <c r="O74" i="2" s="1"/>
  <c r="L76" i="2"/>
  <c r="N76" i="2" s="1"/>
  <c r="O76" i="2" s="1"/>
  <c r="L78" i="2"/>
  <c r="N78" i="2" s="1"/>
  <c r="O78" i="2" s="1"/>
  <c r="L80" i="2"/>
  <c r="N80" i="2" s="1"/>
  <c r="O80" i="2" s="1"/>
  <c r="L83" i="2"/>
  <c r="N83" i="2" s="1"/>
  <c r="O83" i="2" s="1"/>
  <c r="L86" i="2"/>
  <c r="N86" i="2" s="1"/>
  <c r="O86" i="2" s="1"/>
  <c r="L94" i="2"/>
  <c r="N94" i="2" s="1"/>
  <c r="O94" i="2" s="1"/>
  <c r="P10" i="2"/>
  <c r="P11" i="2"/>
  <c r="P12" i="2"/>
  <c r="P13" i="2"/>
  <c r="P14" i="2"/>
  <c r="Q14" i="2" s="1"/>
  <c r="P15" i="2"/>
  <c r="Q15" i="2" s="1"/>
  <c r="P16" i="2"/>
  <c r="P17" i="2"/>
  <c r="Q17" i="2" s="1"/>
  <c r="P18" i="2"/>
  <c r="Q18" i="2" s="1"/>
  <c r="P19" i="2"/>
  <c r="Q19" i="2" s="1"/>
  <c r="P20" i="2"/>
  <c r="P21" i="2"/>
  <c r="Q21" i="2" s="1"/>
  <c r="P22" i="2"/>
  <c r="Q22" i="2" s="1"/>
  <c r="P23" i="2"/>
  <c r="Q23" i="2" s="1"/>
  <c r="P24" i="2"/>
  <c r="P25" i="2"/>
  <c r="Q25" i="2" s="1"/>
  <c r="P26" i="2"/>
  <c r="Q26" i="2" s="1"/>
  <c r="P27" i="2"/>
  <c r="Q27" i="2" s="1"/>
  <c r="P28" i="2"/>
  <c r="P29" i="2"/>
  <c r="Q29" i="2" s="1"/>
  <c r="P30" i="2"/>
  <c r="Q30" i="2" s="1"/>
  <c r="P31" i="2"/>
  <c r="Q31" i="2" s="1"/>
  <c r="P32" i="2"/>
  <c r="Q32" i="2" s="1"/>
  <c r="P33" i="2"/>
  <c r="P34" i="2"/>
  <c r="Q34" i="2" s="1"/>
  <c r="P35" i="2"/>
  <c r="Q35" i="2" s="1"/>
  <c r="P36" i="2"/>
  <c r="Q36" i="2" s="1"/>
  <c r="P37" i="2"/>
  <c r="Q37" i="2" s="1"/>
  <c r="P38" i="2"/>
  <c r="Q38" i="2" s="1"/>
  <c r="P39" i="2"/>
  <c r="Q39" i="2" s="1"/>
  <c r="P40" i="2"/>
  <c r="Q40" i="2" s="1"/>
  <c r="P41" i="2"/>
  <c r="Q41" i="2" s="1"/>
  <c r="P42" i="2"/>
  <c r="P43" i="2"/>
  <c r="Q43" i="2" s="1"/>
  <c r="P44" i="2"/>
  <c r="Q44" i="2" s="1"/>
  <c r="P45" i="2"/>
  <c r="Q45" i="2" s="1"/>
  <c r="P46" i="2"/>
  <c r="Q46" i="2" s="1"/>
  <c r="P47" i="2"/>
  <c r="Q47" i="2" s="1"/>
  <c r="P48" i="2"/>
  <c r="P49" i="2"/>
  <c r="Q49" i="2" s="1"/>
  <c r="P50" i="2"/>
  <c r="Q50" i="2" s="1"/>
  <c r="P51" i="2"/>
  <c r="Q51" i="2" s="1"/>
  <c r="P52" i="2"/>
  <c r="Q52" i="2" s="1"/>
  <c r="P53" i="2"/>
  <c r="Q53" i="2" s="1"/>
  <c r="P54" i="2"/>
  <c r="Q54" i="2" s="1"/>
  <c r="P55" i="2"/>
  <c r="Q55" i="2" s="1"/>
  <c r="P56" i="2"/>
  <c r="P57" i="2"/>
  <c r="P58" i="2"/>
  <c r="Q58" i="2" s="1"/>
  <c r="P59" i="2"/>
  <c r="Q59" i="2" s="1"/>
  <c r="P60" i="2"/>
  <c r="P61" i="2"/>
  <c r="P62" i="2"/>
  <c r="P63" i="2"/>
  <c r="P64" i="2"/>
  <c r="Q64" i="2" s="1"/>
  <c r="P65" i="2"/>
  <c r="P66" i="2"/>
  <c r="Q66" i="2" s="1"/>
  <c r="P67" i="2"/>
  <c r="Q67" i="2" s="1"/>
  <c r="P68" i="2"/>
  <c r="Q68" i="2" s="1"/>
  <c r="P69" i="2"/>
  <c r="Q69" i="2" s="1"/>
  <c r="P70" i="2"/>
  <c r="Q70" i="2" s="1"/>
  <c r="P71" i="2"/>
  <c r="Q71" i="2" s="1"/>
  <c r="P72" i="2"/>
  <c r="Q72" i="2" s="1"/>
  <c r="P73" i="2"/>
  <c r="Q73" i="2" s="1"/>
  <c r="P74" i="2"/>
  <c r="Q74" i="2" s="1"/>
  <c r="P75" i="2"/>
  <c r="Q75" i="2" s="1"/>
  <c r="P76" i="2"/>
  <c r="Q76" i="2" s="1"/>
  <c r="P77" i="2"/>
  <c r="Q77" i="2" s="1"/>
  <c r="P78" i="2"/>
  <c r="P79" i="2"/>
  <c r="Q79" i="2" s="1"/>
  <c r="P80" i="2"/>
  <c r="Q80" i="2" s="1"/>
  <c r="P81" i="2"/>
  <c r="Q81" i="2" s="1"/>
  <c r="P82" i="2"/>
  <c r="Q82" i="2" s="1"/>
  <c r="P83" i="2"/>
  <c r="P84" i="2"/>
  <c r="Q84" i="2" s="1"/>
  <c r="P85" i="2"/>
  <c r="Q85" i="2" s="1"/>
  <c r="P86" i="2"/>
  <c r="Q86" i="2" s="1"/>
  <c r="P87" i="2"/>
  <c r="Q87" i="2" s="1"/>
  <c r="P88" i="2"/>
  <c r="Q88" i="2" s="1"/>
  <c r="P89" i="2"/>
  <c r="Q89" i="2" s="1"/>
  <c r="P90" i="2"/>
  <c r="P91" i="2"/>
  <c r="Q91" i="2" s="1"/>
  <c r="P92" i="2"/>
  <c r="Q92" i="2" s="1"/>
  <c r="P93" i="2"/>
  <c r="Q93" i="2" s="1"/>
  <c r="P94" i="2"/>
  <c r="P95" i="2"/>
  <c r="Q95" i="2" s="1"/>
  <c r="P96" i="2"/>
  <c r="P97" i="2"/>
  <c r="Q10" i="2"/>
  <c r="Q11" i="2"/>
  <c r="Q12" i="2"/>
  <c r="Q13" i="2"/>
  <c r="Q16" i="2"/>
  <c r="Q20" i="2"/>
  <c r="Q24" i="2"/>
  <c r="Q28" i="2"/>
  <c r="Q33" i="2"/>
  <c r="Q42" i="2"/>
  <c r="Q48" i="2"/>
  <c r="Q56" i="2"/>
  <c r="Q57" i="2"/>
  <c r="Q60" i="2"/>
  <c r="Q61" i="2"/>
  <c r="Q62" i="2"/>
  <c r="Q63" i="2"/>
  <c r="Q78" i="2"/>
  <c r="Q83" i="2"/>
  <c r="Q90" i="2"/>
  <c r="Q94" i="2"/>
  <c r="Q96" i="2"/>
  <c r="Q97" i="2"/>
  <c r="F10" i="2"/>
  <c r="L10" i="2" s="1"/>
  <c r="N10" i="2" s="1"/>
  <c r="O10" i="2" s="1"/>
  <c r="F11" i="2"/>
  <c r="L11" i="2" s="1"/>
  <c r="N11" i="2" s="1"/>
  <c r="O11" i="2" s="1"/>
  <c r="F12" i="2"/>
  <c r="L12" i="2" s="1"/>
  <c r="N12" i="2" s="1"/>
  <c r="O12" i="2" s="1"/>
  <c r="F13" i="2"/>
  <c r="L13" i="2" s="1"/>
  <c r="N13" i="2" s="1"/>
  <c r="O13" i="2" s="1"/>
  <c r="F14" i="2"/>
  <c r="L14" i="2" s="1"/>
  <c r="N14" i="2" s="1"/>
  <c r="O14" i="2" s="1"/>
  <c r="F15" i="2"/>
  <c r="L15" i="2" s="1"/>
  <c r="N15" i="2" s="1"/>
  <c r="O15" i="2" s="1"/>
  <c r="F16" i="2"/>
  <c r="L16" i="2" s="1"/>
  <c r="N16" i="2" s="1"/>
  <c r="O16" i="2" s="1"/>
  <c r="F17" i="2"/>
  <c r="L17" i="2" s="1"/>
  <c r="N17" i="2" s="1"/>
  <c r="O17" i="2" s="1"/>
  <c r="F18" i="2"/>
  <c r="L18" i="2" s="1"/>
  <c r="N18" i="2" s="1"/>
  <c r="O18" i="2" s="1"/>
  <c r="F19" i="2"/>
  <c r="L19" i="2" s="1"/>
  <c r="N19" i="2" s="1"/>
  <c r="O19" i="2" s="1"/>
  <c r="F20" i="2"/>
  <c r="L20" i="2" s="1"/>
  <c r="N20" i="2" s="1"/>
  <c r="O20" i="2" s="1"/>
  <c r="F21" i="2"/>
  <c r="L21" i="2" s="1"/>
  <c r="N21" i="2" s="1"/>
  <c r="O21" i="2" s="1"/>
  <c r="F22" i="2"/>
  <c r="L22" i="2" s="1"/>
  <c r="N22" i="2" s="1"/>
  <c r="O22" i="2" s="1"/>
  <c r="F23" i="2"/>
  <c r="L23" i="2" s="1"/>
  <c r="N23" i="2" s="1"/>
  <c r="O23" i="2" s="1"/>
  <c r="F24" i="2"/>
  <c r="L24" i="2" s="1"/>
  <c r="N24" i="2" s="1"/>
  <c r="O24" i="2" s="1"/>
  <c r="F25" i="2"/>
  <c r="L25" i="2" s="1"/>
  <c r="N25" i="2" s="1"/>
  <c r="O25" i="2" s="1"/>
  <c r="F26" i="2"/>
  <c r="L26" i="2" s="1"/>
  <c r="N26" i="2" s="1"/>
  <c r="O26" i="2" s="1"/>
  <c r="F27" i="2"/>
  <c r="L27" i="2" s="1"/>
  <c r="N27" i="2" s="1"/>
  <c r="O27" i="2" s="1"/>
  <c r="F28" i="2"/>
  <c r="L28" i="2" s="1"/>
  <c r="N28" i="2" s="1"/>
  <c r="O28" i="2" s="1"/>
  <c r="F29" i="2"/>
  <c r="L29" i="2" s="1"/>
  <c r="N29" i="2" s="1"/>
  <c r="O29" i="2" s="1"/>
  <c r="F30" i="2"/>
  <c r="L30" i="2" s="1"/>
  <c r="N30" i="2" s="1"/>
  <c r="O30" i="2" s="1"/>
  <c r="F31" i="2"/>
  <c r="L31" i="2" s="1"/>
  <c r="N31" i="2" s="1"/>
  <c r="O31" i="2" s="1"/>
  <c r="F32" i="2"/>
  <c r="L32" i="2" s="1"/>
  <c r="N32" i="2" s="1"/>
  <c r="O32" i="2" s="1"/>
  <c r="F33" i="2"/>
  <c r="L33" i="2" s="1"/>
  <c r="N33" i="2" s="1"/>
  <c r="O33" i="2" s="1"/>
  <c r="F34" i="2"/>
  <c r="L34" i="2" s="1"/>
  <c r="N34" i="2" s="1"/>
  <c r="O34" i="2" s="1"/>
  <c r="F35" i="2"/>
  <c r="L35" i="2" s="1"/>
  <c r="N35" i="2" s="1"/>
  <c r="O35" i="2" s="1"/>
  <c r="F36" i="2"/>
  <c r="L36" i="2" s="1"/>
  <c r="N36" i="2" s="1"/>
  <c r="O36" i="2" s="1"/>
  <c r="F37" i="2"/>
  <c r="L37" i="2" s="1"/>
  <c r="N37" i="2" s="1"/>
  <c r="O37" i="2" s="1"/>
  <c r="F38" i="2"/>
  <c r="L38" i="2" s="1"/>
  <c r="N38" i="2" s="1"/>
  <c r="O38" i="2" s="1"/>
  <c r="F39" i="2"/>
  <c r="L39" i="2" s="1"/>
  <c r="N39" i="2" s="1"/>
  <c r="O39" i="2" s="1"/>
  <c r="F40" i="2"/>
  <c r="L40" i="2" s="1"/>
  <c r="N40" i="2" s="1"/>
  <c r="O40" i="2" s="1"/>
  <c r="F41" i="2"/>
  <c r="L41" i="2" s="1"/>
  <c r="N41" i="2" s="1"/>
  <c r="O41" i="2" s="1"/>
  <c r="F42" i="2"/>
  <c r="L42" i="2" s="1"/>
  <c r="N42" i="2" s="1"/>
  <c r="O42" i="2" s="1"/>
  <c r="F43" i="2"/>
  <c r="L43" i="2" s="1"/>
  <c r="N43" i="2" s="1"/>
  <c r="O43" i="2" s="1"/>
  <c r="F44" i="2"/>
  <c r="L44" i="2" s="1"/>
  <c r="N44" i="2" s="1"/>
  <c r="O44" i="2" s="1"/>
  <c r="F45" i="2"/>
  <c r="L45" i="2" s="1"/>
  <c r="N45" i="2" s="1"/>
  <c r="O45" i="2" s="1"/>
  <c r="F46" i="2"/>
  <c r="L46" i="2" s="1"/>
  <c r="N46" i="2" s="1"/>
  <c r="O46" i="2" s="1"/>
  <c r="F47" i="2"/>
  <c r="L47" i="2" s="1"/>
  <c r="N47" i="2" s="1"/>
  <c r="O47" i="2" s="1"/>
  <c r="F48" i="2"/>
  <c r="L48" i="2" s="1"/>
  <c r="N48" i="2" s="1"/>
  <c r="O48" i="2" s="1"/>
  <c r="F49" i="2"/>
  <c r="L49" i="2" s="1"/>
  <c r="N49" i="2" s="1"/>
  <c r="O49" i="2" s="1"/>
  <c r="F50" i="2"/>
  <c r="L50" i="2" s="1"/>
  <c r="N50" i="2" s="1"/>
  <c r="O50" i="2" s="1"/>
  <c r="F51" i="2"/>
  <c r="L51" i="2" s="1"/>
  <c r="N51" i="2" s="1"/>
  <c r="O51" i="2" s="1"/>
  <c r="F52" i="2"/>
  <c r="L52" i="2" s="1"/>
  <c r="N52" i="2" s="1"/>
  <c r="O52" i="2" s="1"/>
  <c r="F53" i="2"/>
  <c r="L53" i="2" s="1"/>
  <c r="N53" i="2" s="1"/>
  <c r="O53" i="2" s="1"/>
  <c r="F54" i="2"/>
  <c r="L54" i="2" s="1"/>
  <c r="N54" i="2" s="1"/>
  <c r="O54" i="2" s="1"/>
  <c r="F55" i="2"/>
  <c r="L55" i="2" s="1"/>
  <c r="N55" i="2" s="1"/>
  <c r="O55" i="2" s="1"/>
  <c r="F56" i="2"/>
  <c r="L56" i="2" s="1"/>
  <c r="N56" i="2" s="1"/>
  <c r="O56" i="2" s="1"/>
  <c r="F57" i="2"/>
  <c r="L57" i="2" s="1"/>
  <c r="N57" i="2" s="1"/>
  <c r="O57" i="2" s="1"/>
  <c r="F58" i="2"/>
  <c r="L58" i="2" s="1"/>
  <c r="N58" i="2" s="1"/>
  <c r="O58" i="2" s="1"/>
  <c r="F59" i="2"/>
  <c r="L59" i="2" s="1"/>
  <c r="N59" i="2" s="1"/>
  <c r="O59" i="2" s="1"/>
  <c r="F60" i="2"/>
  <c r="L60" i="2" s="1"/>
  <c r="N60" i="2" s="1"/>
  <c r="O60" i="2" s="1"/>
  <c r="F61" i="2"/>
  <c r="L61" i="2" s="1"/>
  <c r="N61" i="2" s="1"/>
  <c r="O61" i="2" s="1"/>
  <c r="F62" i="2"/>
  <c r="L62" i="2" s="1"/>
  <c r="N62" i="2" s="1"/>
  <c r="O62" i="2" s="1"/>
  <c r="F63" i="2"/>
  <c r="L63" i="2" s="1"/>
  <c r="N63" i="2" s="1"/>
  <c r="O63" i="2" s="1"/>
  <c r="F64" i="2"/>
  <c r="L64" i="2" s="1"/>
  <c r="N64" i="2" s="1"/>
  <c r="O64" i="2" s="1"/>
  <c r="F65" i="2"/>
  <c r="L65" i="2" s="1"/>
  <c r="N65" i="2" s="1"/>
  <c r="O65" i="2" s="1"/>
  <c r="F66" i="2"/>
  <c r="L66" i="2" s="1"/>
  <c r="N66" i="2" s="1"/>
  <c r="O66" i="2" s="1"/>
  <c r="F67" i="2"/>
  <c r="L67" i="2" s="1"/>
  <c r="N67" i="2" s="1"/>
  <c r="O67" i="2" s="1"/>
  <c r="F68" i="2"/>
  <c r="F69" i="2"/>
  <c r="F70" i="2"/>
  <c r="F71" i="2"/>
  <c r="L71" i="2" s="1"/>
  <c r="N71" i="2" s="1"/>
  <c r="O71" i="2" s="1"/>
  <c r="F72" i="2"/>
  <c r="F73" i="2"/>
  <c r="F74" i="2"/>
  <c r="F75" i="2"/>
  <c r="L75" i="2" s="1"/>
  <c r="N75" i="2" s="1"/>
  <c r="O75" i="2" s="1"/>
  <c r="F76" i="2"/>
  <c r="F77" i="2"/>
  <c r="F78" i="2"/>
  <c r="F79" i="2"/>
  <c r="L79" i="2" s="1"/>
  <c r="N79" i="2" s="1"/>
  <c r="O79" i="2" s="1"/>
  <c r="F80" i="2"/>
  <c r="F81" i="2"/>
  <c r="F82" i="2"/>
  <c r="L82" i="2" s="1"/>
  <c r="N82" i="2" s="1"/>
  <c r="O82" i="2" s="1"/>
  <c r="F83" i="2"/>
  <c r="F84" i="2"/>
  <c r="F85" i="2"/>
  <c r="F86" i="2"/>
  <c r="F87" i="2"/>
  <c r="F88" i="2"/>
  <c r="F89" i="2"/>
  <c r="F90" i="2"/>
  <c r="L90" i="2" s="1"/>
  <c r="N90" i="2" s="1"/>
  <c r="O90" i="2" s="1"/>
  <c r="F91" i="2"/>
  <c r="L91" i="2" s="1"/>
  <c r="N91" i="2" s="1"/>
  <c r="O91" i="2" s="1"/>
  <c r="F92" i="2"/>
  <c r="L92" i="2" s="1"/>
  <c r="N92" i="2" s="1"/>
  <c r="O92" i="2" s="1"/>
  <c r="F93" i="2"/>
  <c r="F94" i="2"/>
  <c r="F95" i="2"/>
  <c r="L95" i="2" s="1"/>
  <c r="N95" i="2" s="1"/>
  <c r="O95" i="2" s="1"/>
  <c r="F96" i="2"/>
  <c r="F97" i="2"/>
  <c r="L97" i="2" s="1"/>
  <c r="N97" i="2" s="1"/>
  <c r="O97" i="2" s="1"/>
  <c r="Q65" i="2" l="1"/>
  <c r="L87" i="2"/>
  <c r="N87" i="2" s="1"/>
  <c r="O87" i="2" s="1"/>
  <c r="L84" i="2"/>
  <c r="N84" i="2" s="1"/>
  <c r="O84" i="2" s="1"/>
  <c r="L77" i="2"/>
  <c r="N77" i="2" s="1"/>
  <c r="O77" i="2" s="1"/>
  <c r="L73" i="2"/>
  <c r="N73" i="2" s="1"/>
  <c r="O73" i="2" s="1"/>
  <c r="L69" i="2"/>
  <c r="N69" i="2" s="1"/>
  <c r="O69" i="2" s="1"/>
  <c r="L93" i="2"/>
  <c r="N93" i="2" s="1"/>
  <c r="O93" i="2" s="1"/>
  <c r="L89" i="2"/>
  <c r="N89" i="2" s="1"/>
  <c r="O89" i="2" s="1"/>
  <c r="L85" i="2"/>
  <c r="N85" i="2" s="1"/>
  <c r="O85" i="2" s="1"/>
  <c r="L81" i="2"/>
  <c r="N81" i="2" s="1"/>
  <c r="O81" i="2" s="1"/>
  <c r="L68" i="2"/>
  <c r="N68" i="2" s="1"/>
  <c r="O68" i="2" s="1"/>
  <c r="K9" i="2"/>
  <c r="F9" i="2"/>
  <c r="H9" i="2"/>
  <c r="J9" i="2"/>
  <c r="P9" i="2"/>
  <c r="Q9" i="2" s="1"/>
  <c r="Q98" i="2" s="1"/>
  <c r="L9" i="2" l="1"/>
  <c r="N9" i="2" s="1"/>
  <c r="O9" i="2" s="1"/>
  <c r="O98" i="2" s="1"/>
</calcChain>
</file>

<file path=xl/sharedStrings.xml><?xml version="1.0" encoding="utf-8"?>
<sst xmlns="http://schemas.openxmlformats.org/spreadsheetml/2006/main" count="209" uniqueCount="115">
  <si>
    <t>Дата подготовки обоснования НМЦК:</t>
  </si>
  <si>
    <r>
      <t xml:space="preserve">* В целях определения однородности совокупности значений выявленных цен, используемых в расчетах в соответствии с Порядком, заказчиком определен коэффициент вариации по следующей формуле:
где:
</t>
    </r>
    <r>
      <rPr>
        <i/>
        <sz val="9"/>
        <color indexed="8"/>
        <rFont val="Times New Roman"/>
        <family val="1"/>
        <charset val="204"/>
      </rPr>
      <t>V</t>
    </r>
    <r>
      <rPr>
        <sz val="9"/>
        <color indexed="8"/>
        <rFont val="Times New Roman"/>
        <family val="1"/>
        <charset val="204"/>
      </rPr>
      <t xml:space="preserve"> - коэффициент вариации;
                                               - среднее квадратичное отклонение;
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i;
</t>
    </r>
    <r>
      <rPr>
        <i/>
        <sz val="9"/>
        <color indexed="8"/>
        <rFont val="Times New Roman"/>
        <family val="1"/>
        <charset val="204"/>
      </rPr>
      <t>&lt;ц&gt;</t>
    </r>
    <r>
      <rPr>
        <sz val="9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
</t>
    </r>
    <r>
      <rPr>
        <i/>
        <sz val="9"/>
        <color indexed="8"/>
        <rFont val="Times New Roman"/>
        <family val="1"/>
        <charset val="204"/>
      </rPr>
      <t>n</t>
    </r>
    <r>
      <rPr>
        <sz val="9"/>
        <color indexed="8"/>
        <rFont val="Times New Roman"/>
        <family val="1"/>
        <charset val="204"/>
      </rPr>
      <t xml:space="preserve">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</t>
    </r>
  </si>
  <si>
    <t xml:space="preserve">В соответствии со статьей 34 Бюджетного кодекса Российской Федерации от 31.07.1998 № 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(экономичности) и (или) достижения наилучшего результата с использованием определенного бюджетом объема средств (результативности).  </t>
  </si>
  <si>
    <t xml:space="preserve">  </t>
  </si>
  <si>
    <t>Цена единицы товара, указанная в источнике, без учета НДС, руб.</t>
  </si>
  <si>
    <t>Цена единицы товара, указанная в источнике, руб.</t>
  </si>
  <si>
    <t>Значение цены принятое заказчиком за общее количество товара, определенное по результатам расчета в соответствии с ст.34 БК РФ, руб</t>
  </si>
  <si>
    <t>Минимальная цена за единицу товара, руб.</t>
  </si>
  <si>
    <r>
      <rPr>
        <b/>
        <i/>
        <sz val="8"/>
        <color indexed="8"/>
        <rFont val="Times New Roman"/>
        <family val="1"/>
        <charset val="204"/>
      </rPr>
      <t>(НЦЕ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НДС)×V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sz val="8"/>
        <color indexed="8"/>
        <rFont val="Times New Roman"/>
        <family val="1"/>
        <charset val="204"/>
      </rPr>
      <t>, руб.</t>
    </r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</si>
  <si>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</t>
    </r>
    <r>
      <rPr>
        <b/>
        <sz val="8"/>
        <color indexed="8"/>
        <rFont val="Times New Roman"/>
        <family val="1"/>
        <charset val="204"/>
      </rPr>
      <t xml:space="preserve"> - начальная цена единицы i-й позиции медицинского изделия с учетом НДС, руб.</t>
    </r>
  </si>
  <si>
    <t>НДС, %**</t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</si>
  <si>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начальная цена единицы i-й позиции медицинского изделия без учета НДС, рассчитанная в соответствии с пунктом 12
Порядка                       , руб.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</si>
  <si>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sz val="8"/>
        <color indexed="8"/>
        <rFont val="Times New Roman"/>
        <family val="1"/>
        <charset val="204"/>
      </rPr>
      <t xml:space="preserve"> - коэффициент вариации цен, %*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</si>
  <si>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количество (объем) i-й позиции закупаемого медицинского изделия</t>
    </r>
  </si>
  <si>
    <t>Ед. изм.</t>
  </si>
  <si>
    <t>Наименование товара</t>
  </si>
  <si>
    <t>№ п/п</t>
  </si>
  <si>
    <r>
      <rPr>
        <b/>
        <sz val="9"/>
        <color indexed="8"/>
        <rFont val="Times New Roman"/>
        <family val="1"/>
        <charset val="204"/>
      </rPr>
      <t xml:space="preserve">Расчет НМЦК: </t>
    </r>
    <r>
      <rPr>
        <sz val="9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</si>
  <si>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r>
      <rPr>
        <b/>
        <sz val="9"/>
        <color indexed="8"/>
        <rFont val="Times New Roman"/>
        <family val="1"/>
        <charset val="204"/>
      </rPr>
      <t xml:space="preserve">Используемый метод определения НМЦК с обоснованием:
</t>
    </r>
    <r>
      <rPr>
        <b/>
        <sz val="9"/>
        <rFont val="Times New Roman"/>
        <family val="1"/>
        <charset val="204"/>
      </rPr>
      <t>- Подпункт а пункта 9 Порядка</t>
    </r>
    <r>
      <rPr>
        <sz val="9"/>
        <rFont val="Times New Roman"/>
        <family val="1"/>
        <charset val="204"/>
      </rPr>
      <t>: 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sz val="9"/>
        <color indexed="10"/>
        <rFont val="Times New Roman"/>
        <family val="1"/>
        <charset val="204"/>
      </rPr>
      <t xml:space="preserve">
</t>
    </r>
  </si>
  <si>
    <t xml:space="preserve">                    </t>
  </si>
  <si>
    <t>Обоснование начальной (максимальной) цены контракта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</t>
  </si>
  <si>
    <t xml:space="preserve"> Источники ценовой информации № 2 (№ 49 от 27.02.2026 г.)</t>
  </si>
  <si>
    <t>Белагель P, размягчающий гель (5мл), ВладМиВа</t>
  </si>
  <si>
    <t>Блоки для замешивания 60 X 90, Дентика</t>
  </si>
  <si>
    <t>Валики ватные Medium, (2000шт), BENOVY</t>
  </si>
  <si>
    <t>Воск базисный "Беловакс" (500г) МЯГКИЙ, розовый, ВладМива</t>
  </si>
  <si>
    <t>Дискодержатель #1.120, ТОР ВМ</t>
  </si>
  <si>
    <t>Зубы акриловые ANIS 2-х слойные А3 размер 14 (14, 44, 84 верх, 84 низ) 560шт, АНИС</t>
  </si>
  <si>
    <t>Зеркало стоматологическое прямое, Пакистан</t>
  </si>
  <si>
    <t>Ручка для зеркала, Пакистан</t>
  </si>
  <si>
    <t>Пинцет зубоврачебный изогнутый, 03-160, Пакистан</t>
  </si>
  <si>
    <t>Зонд стоматологический изогнутый, Пакистан</t>
  </si>
  <si>
    <t>Шпатель ортопедический для цемента, Пакистан</t>
  </si>
  <si>
    <t>Штопфер-гладилка № 2, Пакистан</t>
  </si>
  <si>
    <t>Штопфер-гладилка № 1, Пакистан</t>
  </si>
  <si>
    <t>Каналонаполнители машинные 25мм №25 (4шт), МАНИ</t>
  </si>
  <si>
    <t>Каналонаполнители машинные 25мм №30 (4шт), МАНИ</t>
  </si>
  <si>
    <t>Клинья деревянные белые (100шт) #1.182, ТОР ВМ</t>
  </si>
  <si>
    <t>Щетка синтетическая полировочная (конус), PB-340</t>
  </si>
  <si>
    <t>Ложка слепочная стальная НЧ-2, ММИЗ</t>
  </si>
  <si>
    <t>Ложка слепочная стальная НЧ-3, ММИЗ</t>
  </si>
  <si>
    <t>СПИДЕКС, набор, активатор 60мл+база 910мл+коррекция 140мл, Coltene</t>
  </si>
  <si>
    <t>Компосайт - композит хим.отв (15гр.+15гр.), Prime Dental</t>
  </si>
  <si>
    <t>1.0972 М-цы секционные малые без выступа 50мкм, (10шт) ТОР ВМ</t>
  </si>
  <si>
    <t>Матрицы секционные большие 4-х типов #1.1973, ТОР ВМ</t>
  </si>
  <si>
    <t>Зубная нить супертонкая Мятная SPLAT Professional DentalFloss с волокнами серебра, 30 м</t>
  </si>
  <si>
    <t>Резорцин Формальдегидная паста с дексаметазоном (25г+10мл+10мл), ОМЕГА</t>
  </si>
  <si>
    <t>Полировочная паста Полир Клин (Polir Clean), 45г, 1.8.4.1, Целит</t>
  </si>
  <si>
    <t xml:space="preserve">Пластины EV Gasket для изгот. ортодонт. шин, квадратные, Splint 040 (127х127х1,0мм), 25шт, 3A </t>
  </si>
  <si>
    <t>Пластины сепарационные лавсановые 10ммх100шт #1.041, ТОР ВМ</t>
  </si>
  <si>
    <t>Масло-Спрей для наконечников, 500мл, 0.411.9630, KAVO</t>
  </si>
  <si>
    <t>Супергипс Элит Модел (Elite Model), Ivory, 3кг, класс 3, С410080, Zhermack</t>
  </si>
  <si>
    <t>Силицин плюс (50г+30г), Полимер-Стоматология</t>
  </si>
  <si>
    <t>Дентин-порошок д/временного пломбирования (80г), ВладМиВа</t>
  </si>
  <si>
    <t>Унифас-2 (100г пор.+ 60г жидк.), Полимер-Стоматология</t>
  </si>
  <si>
    <t>Воск моделировочный неоново-желтый IQ Опак Компакт (45г) арт.715-5101</t>
  </si>
  <si>
    <t>Гуттаперчи 02 №20, (120ш), EuroType</t>
  </si>
  <si>
    <t>Гуттаперчи 02 ассорти №15-40, (120шт), EuroType</t>
  </si>
  <si>
    <t>Беззольные штифты, ассорти, 4 вида (4х20шт), Multi-Shtift</t>
  </si>
  <si>
    <t>Штифты стекловолоконные IKS-A01-V, IKADENT</t>
  </si>
  <si>
    <t>Штифты стекловолоконные IKS-A02-V, IKADENT</t>
  </si>
  <si>
    <t>Штифты стекловолоконные IKS-A03-V, IKADENT</t>
  </si>
  <si>
    <t>Универсальный набор штрипсов #1.055 (75 шт.), ТОР ВМ</t>
  </si>
  <si>
    <t>Щетка малая нейлоновая белая, 1шт</t>
  </si>
  <si>
    <t>Проволока ортодонтическая для аппаратов и кламмеров (0,8мм), Полимер-Стоматология</t>
  </si>
  <si>
    <t>Микробраш аппликаторы (fine) №100</t>
  </si>
  <si>
    <t>Блок д/замешивания композитов 6х6 см 100листовв</t>
  </si>
  <si>
    <t>Бумага артикуляц ВК1001 син 200мкм 300шт без/кассеты</t>
  </si>
  <si>
    <t>Воск моделировочный "Беловакс-М" синий 55гр</t>
  </si>
  <si>
    <t>Воск бюгельный - 02  100 гр</t>
  </si>
  <si>
    <t>Девит АРС мышьяк/паста 6,5г</t>
  </si>
  <si>
    <t>Иглы корневые № 500 граненая 3</t>
  </si>
  <si>
    <t>Колор-Тест №2 кариес-детектор 20 мл</t>
  </si>
  <si>
    <t>Колор-Тест №3 жидк-ть для выявл зубн/налета 20 мл</t>
  </si>
  <si>
    <t>Колор-Тест №1 жидк-ть для выявл очаг/воспал 20 мл</t>
  </si>
  <si>
    <t>К-Файл Мани 10/25 мм №6</t>
  </si>
  <si>
    <t>К-Файл Мани 15/25 мм №6</t>
  </si>
  <si>
    <t>К-Файл Мани 20/25 мм №6</t>
  </si>
  <si>
    <t>К-Файл Мани 25/25 мм №6</t>
  </si>
  <si>
    <t>К-Файл Мани 30/25 мм №6</t>
  </si>
  <si>
    <t>К-Файл Мани 40/25 мм №6</t>
  </si>
  <si>
    <t>Изолак лак разделительный 500мл.</t>
  </si>
  <si>
    <t>Гидрагум 5 дней альгинат слеп мас t=1.5 мин 453 гр</t>
  </si>
  <si>
    <t>Белакрил-ЭГО пластм полупрозрач/роз/прож 300гр/жидкость 150гр</t>
  </si>
  <si>
    <t>Белакрил-ЭХО пластм п/прозр/роз/прожил 160г/жидк 100г/лак 50г</t>
  </si>
  <si>
    <t>Гуттасилер - цинк паста 15гр/8 мл</t>
  </si>
  <si>
    <t>Тиэдент пломб м-л д/канал с дексамет/иодом 14г/10мл</t>
  </si>
  <si>
    <t>Цемион - Ф стеклоиномерный цемент для фиксации 20/15/10</t>
  </si>
  <si>
    <t>Аш-Файл Мани 25/25 мм №6</t>
  </si>
  <si>
    <t>Камфорфен-А паста антисепт д/непроход/канал 20г</t>
  </si>
  <si>
    <t>Детартрин Z паста полир универс с цирконом 45 г</t>
  </si>
  <si>
    <t>Акритемп самоотв/пластм д/вр/кор/мост А3 50мл</t>
  </si>
  <si>
    <t>Пьезо Раймер Мани для угл/нак 1/32мм №6</t>
  </si>
  <si>
    <t>Пьезо Раймер Мани для угл/нак 2/32мм №6</t>
  </si>
  <si>
    <t>Пьезо Раймер Мани для угл/нак 3/32мм №6</t>
  </si>
  <si>
    <t>Салфетки бум 2-хсл с полиэт покрытием №500</t>
  </si>
  <si>
    <t>Канюли для слюноотсосов №100</t>
  </si>
  <si>
    <t>Силофф 22 Medium дублир силикон/масса зеленый 2х1кг</t>
  </si>
  <si>
    <t>Спредер д/латерал конденсации 25/25мм №6</t>
  </si>
  <si>
    <t>Спредер д/латерал конденсации 30/25мм №6</t>
  </si>
  <si>
    <t>Спредер д/латерал конденсации 35/25мм №6</t>
  </si>
  <si>
    <t>Спрей артикуляционный зеленый 75мл</t>
  </si>
  <si>
    <t>Штифты гуттаперчивые УП 120 N25</t>
  </si>
  <si>
    <t>Штифты гуттаперчивые УП 120 N30</t>
  </si>
  <si>
    <t>Штифты гуттаперчивые УП 120 N35</t>
  </si>
  <si>
    <t>Штифты гуттаперчивые УП 120 N40</t>
  </si>
  <si>
    <t>упак</t>
  </si>
  <si>
    <t>шт</t>
  </si>
  <si>
    <t>шт.</t>
  </si>
  <si>
    <t>Поставка расходных стоматологических материалов</t>
  </si>
  <si>
    <t>1.734LS(9,5)Диски шлифовальные с метал в тулкой для полирования "Золотая охра"(50шт)ТОР ВМ</t>
  </si>
  <si>
    <r>
      <t>Источники ценовой информации</t>
    </r>
    <r>
      <rPr>
        <b/>
        <sz val="8"/>
        <color indexed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№ 1  (№ 620 от 10.06.2026 г.)</t>
    </r>
  </si>
  <si>
    <r>
      <t xml:space="preserve">Источники ценовой информации </t>
    </r>
    <r>
      <rPr>
        <b/>
        <sz val="8"/>
        <rFont val="Times New Roman"/>
        <family val="1"/>
        <charset val="204"/>
      </rPr>
      <t>№ 3 (№ 442 от 10.06.2026 г.)</t>
    </r>
  </si>
  <si>
    <t>29.07.2026 г.</t>
  </si>
  <si>
    <t>Начальной (максимальной) цены контракта составляет 492 539 (Четыреста девяносто две тысячи пятьсот тридцать девять) рублей 20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</si>
</sst>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vertAlign val="subscript"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Fill="1" applyBorder="1" applyAlignment="1"/>
    <xf numFmtId="0" fontId="5" fillId="0" borderId="0" xfId="1" applyFont="1"/>
    <xf numFmtId="0" fontId="5" fillId="0" borderId="0" xfId="1" applyFont="1" applyAlignment="1">
      <alignment horizontal="center" vertical="top"/>
    </xf>
    <xf numFmtId="4" fontId="5" fillId="0" borderId="0" xfId="1" applyNumberFormat="1" applyFont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0" fontId="10" fillId="0" borderId="2" xfId="1" applyFont="1" applyBorder="1" applyAlignment="1">
      <alignment horizontal="center" vertical="top" wrapText="1"/>
    </xf>
    <xf numFmtId="4" fontId="19" fillId="0" borderId="2" xfId="1" applyNumberFormat="1" applyFont="1" applyBorder="1" applyAlignment="1">
      <alignment horizontal="center" vertical="justify"/>
    </xf>
    <xf numFmtId="4" fontId="8" fillId="0" borderId="6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top" wrapText="1"/>
    </xf>
    <xf numFmtId="0" fontId="18" fillId="0" borderId="2" xfId="0" applyFont="1" applyBorder="1" applyAlignment="1">
      <alignment vertical="top" wrapText="1"/>
    </xf>
    <xf numFmtId="0" fontId="18" fillId="0" borderId="2" xfId="0" applyFont="1" applyBorder="1" applyAlignment="1">
      <alignment horizontal="right" vertical="top" wrapText="1"/>
    </xf>
    <xf numFmtId="2" fontId="18" fillId="0" borderId="2" xfId="0" applyNumberFormat="1" applyFont="1" applyBorder="1" applyAlignment="1">
      <alignment horizontal="right" vertical="top"/>
    </xf>
    <xf numFmtId="2" fontId="19" fillId="0" borderId="2" xfId="1" applyNumberFormat="1" applyFont="1" applyBorder="1" applyAlignment="1">
      <alignment horizontal="center" vertical="top" wrapText="1"/>
    </xf>
    <xf numFmtId="4" fontId="19" fillId="2" borderId="2" xfId="1" applyNumberFormat="1" applyFont="1" applyFill="1" applyBorder="1" applyAlignment="1">
      <alignment horizontal="center" vertical="top"/>
    </xf>
    <xf numFmtId="4" fontId="19" fillId="2" borderId="2" xfId="1" applyNumberFormat="1" applyFont="1" applyFill="1" applyBorder="1" applyAlignment="1">
      <alignment horizontal="center" vertical="top" wrapText="1"/>
    </xf>
    <xf numFmtId="0" fontId="20" fillId="0" borderId="2" xfId="1" applyFont="1" applyBorder="1" applyAlignment="1">
      <alignment horizontal="center" vertical="top" wrapText="1"/>
    </xf>
    <xf numFmtId="4" fontId="19" fillId="0" borderId="2" xfId="1" applyNumberFormat="1" applyFont="1" applyFill="1" applyBorder="1" applyAlignment="1">
      <alignment horizontal="center" vertical="top"/>
    </xf>
    <xf numFmtId="0" fontId="18" fillId="0" borderId="2" xfId="0" applyFont="1" applyBorder="1" applyAlignment="1">
      <alignment horizontal="justify" vertical="top" wrapText="1"/>
    </xf>
    <xf numFmtId="0" fontId="18" fillId="0" borderId="2" xfId="0" applyFont="1" applyBorder="1" applyAlignment="1">
      <alignment vertical="top"/>
    </xf>
    <xf numFmtId="0" fontId="18" fillId="0" borderId="2" xfId="0" applyFont="1" applyBorder="1" applyAlignment="1">
      <alignment horizontal="right" vertical="top"/>
    </xf>
    <xf numFmtId="0" fontId="10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0" xfId="1" applyFont="1" applyAlignment="1"/>
    <xf numFmtId="0" fontId="3" fillId="0" borderId="0" xfId="1" applyFont="1" applyAlignment="1"/>
    <xf numFmtId="14" fontId="3" fillId="2" borderId="0" xfId="1" applyNumberFormat="1" applyFont="1" applyFill="1" applyBorder="1" applyAlignment="1">
      <alignment horizontal="center"/>
    </xf>
    <xf numFmtId="0" fontId="2" fillId="0" borderId="0" xfId="1" applyFont="1" applyAlignment="1"/>
    <xf numFmtId="0" fontId="8" fillId="2" borderId="0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9" fillId="0" borderId="2" xfId="1" applyFont="1" applyBorder="1" applyAlignment="1">
      <alignment horizontal="center" vertical="top" wrapText="1"/>
    </xf>
    <xf numFmtId="0" fontId="10" fillId="2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8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809625</xdr:colOff>
      <xdr:row>6</xdr:row>
      <xdr:rowOff>581025</xdr:rowOff>
    </xdr:from>
    <xdr:ext cx="476250" cy="523875"/>
    <xdr:pic>
      <xdr:nvPicPr>
        <xdr:cNvPr id="2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99" r="3812"/>
        <a:stretch>
          <a:fillRect/>
        </a:stretch>
      </xdr:blipFill>
      <xdr:spPr bwMode="auto">
        <a:xfrm>
          <a:off x="9172575" y="1990725"/>
          <a:ext cx="4762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361950</xdr:colOff>
      <xdr:row>97</xdr:row>
      <xdr:rowOff>85725</xdr:rowOff>
    </xdr:from>
    <xdr:ext cx="2238375" cy="285750"/>
    <xdr:pic>
      <xdr:nvPicPr>
        <xdr:cNvPr id="3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8"/>
        <a:stretch>
          <a:fillRect/>
        </a:stretch>
      </xdr:blipFill>
      <xdr:spPr bwMode="auto">
        <a:xfrm>
          <a:off x="4019550" y="2181225"/>
          <a:ext cx="2238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100</xdr:row>
      <xdr:rowOff>809625</xdr:rowOff>
    </xdr:from>
    <xdr:ext cx="1333500" cy="476250"/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9525</xdr:colOff>
      <xdr:row>100</xdr:row>
      <xdr:rowOff>152400</xdr:rowOff>
    </xdr:from>
    <xdr:ext cx="876300" cy="381000"/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9400"/>
          <a:ext cx="876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"/>
  <sheetViews>
    <sheetView tabSelected="1" topLeftCell="A91" workbookViewId="0">
      <selection activeCell="A100" sqref="A100:T100"/>
    </sheetView>
  </sheetViews>
  <sheetFormatPr defaultRowHeight="15" x14ac:dyDescent="0.25"/>
  <cols>
    <col min="1" max="1" width="5.140625" style="1" customWidth="1"/>
    <col min="2" max="2" width="38.140625" style="1" customWidth="1"/>
    <col min="3" max="4" width="9.140625" style="1"/>
    <col min="5" max="5" width="11" style="1" customWidth="1"/>
    <col min="6" max="6" width="11.140625" style="1" customWidth="1"/>
    <col min="7" max="7" width="10.140625" style="1" customWidth="1"/>
    <col min="8" max="8" width="10.28515625" style="1" customWidth="1"/>
    <col min="9" max="9" width="10.7109375" style="1" customWidth="1"/>
    <col min="10" max="11" width="10.85546875" style="1" customWidth="1"/>
    <col min="12" max="12" width="29.42578125" style="1" customWidth="1"/>
    <col min="13" max="13" width="9.140625" style="1"/>
    <col min="14" max="14" width="22.85546875" style="1" customWidth="1"/>
    <col min="15" max="15" width="12.5703125" style="1" customWidth="1"/>
    <col min="16" max="16" width="13.140625" style="1" customWidth="1"/>
    <col min="17" max="17" width="12.7109375" style="1" customWidth="1"/>
    <col min="18" max="18" width="9.140625" style="1"/>
    <col min="19" max="19" width="13.28515625" style="1" customWidth="1"/>
    <col min="20" max="16384" width="9.140625" style="1"/>
  </cols>
  <sheetData>
    <row r="1" spans="1:23" ht="36" customHeight="1" x14ac:dyDescent="0.25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8"/>
      <c r="W1" s="8"/>
    </row>
    <row r="2" spans="1:23" x14ac:dyDescent="0.25">
      <c r="A2" s="27" t="s">
        <v>109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8"/>
      <c r="W2" s="8"/>
    </row>
    <row r="3" spans="1:2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8"/>
      <c r="W3" s="8"/>
    </row>
    <row r="4" spans="1:23" x14ac:dyDescent="0.25">
      <c r="A4" s="28" t="s">
        <v>19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8"/>
      <c r="W4" s="8"/>
    </row>
    <row r="5" spans="1:23" x14ac:dyDescent="0.25">
      <c r="A5" s="29" t="s">
        <v>18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8"/>
      <c r="W5" s="8"/>
    </row>
    <row r="6" spans="1:23" x14ac:dyDescent="0.25">
      <c r="A6" s="30" t="s">
        <v>17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8"/>
      <c r="W6" s="8"/>
    </row>
    <row r="7" spans="1:23" ht="46.5" customHeight="1" x14ac:dyDescent="0.25">
      <c r="A7" s="25" t="s">
        <v>16</v>
      </c>
      <c r="B7" s="25" t="s">
        <v>15</v>
      </c>
      <c r="C7" s="25" t="s">
        <v>14</v>
      </c>
      <c r="D7" s="25" t="s">
        <v>13</v>
      </c>
      <c r="E7" s="41" t="s">
        <v>111</v>
      </c>
      <c r="F7" s="41"/>
      <c r="G7" s="41" t="s">
        <v>21</v>
      </c>
      <c r="H7" s="41"/>
      <c r="I7" s="41" t="s">
        <v>112</v>
      </c>
      <c r="J7" s="41"/>
      <c r="K7" s="25" t="s">
        <v>12</v>
      </c>
      <c r="L7" s="25" t="s">
        <v>11</v>
      </c>
      <c r="M7" s="25" t="s">
        <v>10</v>
      </c>
      <c r="N7" s="25" t="s">
        <v>9</v>
      </c>
      <c r="O7" s="25" t="s">
        <v>8</v>
      </c>
      <c r="P7" s="40" t="s">
        <v>7</v>
      </c>
      <c r="Q7" s="40" t="s">
        <v>6</v>
      </c>
    </row>
    <row r="8" spans="1:23" ht="84.75" customHeight="1" x14ac:dyDescent="0.25">
      <c r="A8" s="25"/>
      <c r="B8" s="25"/>
      <c r="C8" s="25"/>
      <c r="D8" s="25"/>
      <c r="E8" s="9" t="s">
        <v>5</v>
      </c>
      <c r="F8" s="9" t="s">
        <v>4</v>
      </c>
      <c r="G8" s="9" t="s">
        <v>5</v>
      </c>
      <c r="H8" s="9" t="s">
        <v>4</v>
      </c>
      <c r="I8" s="9" t="s">
        <v>5</v>
      </c>
      <c r="J8" s="9" t="s">
        <v>4</v>
      </c>
      <c r="K8" s="25"/>
      <c r="L8" s="25"/>
      <c r="M8" s="25"/>
      <c r="N8" s="25"/>
      <c r="O8" s="25"/>
      <c r="P8" s="40"/>
      <c r="Q8" s="40"/>
    </row>
    <row r="9" spans="1:23" ht="31.5" x14ac:dyDescent="0.25">
      <c r="A9" s="13">
        <v>1</v>
      </c>
      <c r="B9" s="14" t="s">
        <v>22</v>
      </c>
      <c r="C9" s="15" t="s">
        <v>106</v>
      </c>
      <c r="D9" s="15">
        <v>1</v>
      </c>
      <c r="E9" s="16">
        <v>366.4</v>
      </c>
      <c r="F9" s="17">
        <f>E9-(E9/(100+M9)*M9)</f>
        <v>366.4</v>
      </c>
      <c r="G9" s="17">
        <v>400.75</v>
      </c>
      <c r="H9" s="17">
        <f>G9-(G9/(100+M9)*M9)</f>
        <v>400.75</v>
      </c>
      <c r="I9" s="17">
        <v>389.3</v>
      </c>
      <c r="J9" s="17">
        <f>I9-(I9/(100+M9)*M9)</f>
        <v>389.3</v>
      </c>
      <c r="K9" s="18">
        <f>(SQRT(((E9-AVERAGE(I9,E9,G9))^2+(I9-AVERAGE(I9,E9,G9))^2+(G9-AVERAGE(E9,G9,I9))^2)/2))/AVERAGE(I9,E9,G9)*100</f>
        <v>4.537203658372122</v>
      </c>
      <c r="L9" s="19">
        <f>AVERAGE(F9,J9,H9)</f>
        <v>385.48333333333335</v>
      </c>
      <c r="M9" s="20">
        <v>0</v>
      </c>
      <c r="N9" s="21">
        <f>ROUND(L9+L9/100*M9, 2)</f>
        <v>385.48</v>
      </c>
      <c r="O9" s="21">
        <f>N9*D9</f>
        <v>385.48</v>
      </c>
      <c r="P9" s="17">
        <f>MIN(E9,G9,I9)</f>
        <v>366.4</v>
      </c>
      <c r="Q9" s="10">
        <f>P9*D9</f>
        <v>366.4</v>
      </c>
    </row>
    <row r="10" spans="1:23" ht="31.5" x14ac:dyDescent="0.25">
      <c r="A10" s="13">
        <v>2</v>
      </c>
      <c r="B10" s="14" t="s">
        <v>23</v>
      </c>
      <c r="C10" s="15" t="s">
        <v>107</v>
      </c>
      <c r="D10" s="15">
        <v>10</v>
      </c>
      <c r="E10" s="16">
        <v>108.8</v>
      </c>
      <c r="F10" s="17">
        <f t="shared" ref="F10:F73" si="0">E10-(E10/(100+M10)*M10)</f>
        <v>108.8</v>
      </c>
      <c r="G10" s="17">
        <v>119</v>
      </c>
      <c r="H10" s="17">
        <f t="shared" ref="H10:H73" si="1">G10-(G10/(100+M10)*M10)</f>
        <v>119</v>
      </c>
      <c r="I10" s="17">
        <v>115.6</v>
      </c>
      <c r="J10" s="17">
        <f t="shared" ref="J10:J73" si="2">I10-(I10/(100+M10)*M10)</f>
        <v>115.6</v>
      </c>
      <c r="K10" s="18">
        <f t="shared" ref="K10:K73" si="3">(SQRT(((E10-AVERAGE(I10,E10,G10))^2+(I10-AVERAGE(I10,E10,G10))^2+(G10-AVERAGE(E10,G10,I10))^2)/2))/AVERAGE(I10,E10,G10)*100</f>
        <v>4.5372036583721203</v>
      </c>
      <c r="L10" s="19">
        <f t="shared" ref="L10:L73" si="4">AVERAGE(F10,J10,H10)</f>
        <v>114.46666666666665</v>
      </c>
      <c r="M10" s="20">
        <v>0</v>
      </c>
      <c r="N10" s="21">
        <f t="shared" ref="N10:N73" si="5">ROUND(L10+L10/100*M10, 2)</f>
        <v>114.47</v>
      </c>
      <c r="O10" s="21">
        <f t="shared" ref="O10:O73" si="6">N10*D10</f>
        <v>1144.7</v>
      </c>
      <c r="P10" s="17">
        <f t="shared" ref="P10:P73" si="7">MIN(E10,G10,I10)</f>
        <v>108.8</v>
      </c>
      <c r="Q10" s="10">
        <f t="shared" ref="Q10:Q73" si="8">P10*D10</f>
        <v>1088</v>
      </c>
    </row>
    <row r="11" spans="1:23" ht="31.5" x14ac:dyDescent="0.25">
      <c r="A11" s="13">
        <v>3</v>
      </c>
      <c r="B11" s="14" t="s">
        <v>24</v>
      </c>
      <c r="C11" s="15" t="s">
        <v>106</v>
      </c>
      <c r="D11" s="15">
        <v>1</v>
      </c>
      <c r="E11" s="16">
        <v>1552</v>
      </c>
      <c r="F11" s="17">
        <f t="shared" si="0"/>
        <v>1552</v>
      </c>
      <c r="G11" s="17">
        <v>1697.5</v>
      </c>
      <c r="H11" s="17">
        <f t="shared" si="1"/>
        <v>1697.5</v>
      </c>
      <c r="I11" s="17">
        <v>1649</v>
      </c>
      <c r="J11" s="17">
        <f t="shared" si="2"/>
        <v>1649</v>
      </c>
      <c r="K11" s="18">
        <f t="shared" si="3"/>
        <v>4.5372036583721194</v>
      </c>
      <c r="L11" s="19">
        <f t="shared" si="4"/>
        <v>1632.8333333333333</v>
      </c>
      <c r="M11" s="20">
        <v>0</v>
      </c>
      <c r="N11" s="21">
        <f t="shared" si="5"/>
        <v>1632.83</v>
      </c>
      <c r="O11" s="21">
        <f t="shared" si="6"/>
        <v>1632.83</v>
      </c>
      <c r="P11" s="17">
        <f t="shared" si="7"/>
        <v>1552</v>
      </c>
      <c r="Q11" s="10">
        <f t="shared" si="8"/>
        <v>1552</v>
      </c>
    </row>
    <row r="12" spans="1:23" ht="31.5" x14ac:dyDescent="0.25">
      <c r="A12" s="13">
        <v>4</v>
      </c>
      <c r="B12" s="14" t="s">
        <v>25</v>
      </c>
      <c r="C12" s="15" t="s">
        <v>106</v>
      </c>
      <c r="D12" s="15">
        <v>15</v>
      </c>
      <c r="E12" s="16">
        <v>622.4</v>
      </c>
      <c r="F12" s="17">
        <f t="shared" si="0"/>
        <v>622.4</v>
      </c>
      <c r="G12" s="17">
        <v>680.75</v>
      </c>
      <c r="H12" s="17">
        <f t="shared" si="1"/>
        <v>680.75</v>
      </c>
      <c r="I12" s="17">
        <v>661.3</v>
      </c>
      <c r="J12" s="17">
        <f t="shared" si="2"/>
        <v>661.3</v>
      </c>
      <c r="K12" s="18">
        <f t="shared" si="3"/>
        <v>4.5372036583721123</v>
      </c>
      <c r="L12" s="19">
        <f t="shared" si="4"/>
        <v>654.81666666666661</v>
      </c>
      <c r="M12" s="20">
        <v>0</v>
      </c>
      <c r="N12" s="21">
        <f t="shared" si="5"/>
        <v>654.82000000000005</v>
      </c>
      <c r="O12" s="21">
        <f t="shared" si="6"/>
        <v>9822.3000000000011</v>
      </c>
      <c r="P12" s="17">
        <f t="shared" si="7"/>
        <v>622.4</v>
      </c>
      <c r="Q12" s="10">
        <f t="shared" si="8"/>
        <v>9336</v>
      </c>
    </row>
    <row r="13" spans="1:23" ht="47.25" x14ac:dyDescent="0.25">
      <c r="A13" s="13">
        <v>5</v>
      </c>
      <c r="B13" s="22" t="s">
        <v>110</v>
      </c>
      <c r="C13" s="15" t="s">
        <v>106</v>
      </c>
      <c r="D13" s="15">
        <v>4</v>
      </c>
      <c r="E13" s="16">
        <v>624</v>
      </c>
      <c r="F13" s="17">
        <f t="shared" si="0"/>
        <v>624</v>
      </c>
      <c r="G13" s="17">
        <v>682.5</v>
      </c>
      <c r="H13" s="17">
        <f t="shared" si="1"/>
        <v>682.5</v>
      </c>
      <c r="I13" s="17">
        <v>663</v>
      </c>
      <c r="J13" s="17">
        <f t="shared" si="2"/>
        <v>663</v>
      </c>
      <c r="K13" s="18">
        <f t="shared" si="3"/>
        <v>4.5372036583721185</v>
      </c>
      <c r="L13" s="19">
        <f t="shared" si="4"/>
        <v>656.5</v>
      </c>
      <c r="M13" s="20">
        <v>0</v>
      </c>
      <c r="N13" s="21">
        <f t="shared" si="5"/>
        <v>656.5</v>
      </c>
      <c r="O13" s="21">
        <f t="shared" si="6"/>
        <v>2626</v>
      </c>
      <c r="P13" s="17">
        <f t="shared" si="7"/>
        <v>624</v>
      </c>
      <c r="Q13" s="10">
        <f t="shared" si="8"/>
        <v>2496</v>
      </c>
    </row>
    <row r="14" spans="1:23" ht="15.75" x14ac:dyDescent="0.25">
      <c r="A14" s="13">
        <v>6</v>
      </c>
      <c r="B14" s="14" t="s">
        <v>26</v>
      </c>
      <c r="C14" s="15" t="s">
        <v>107</v>
      </c>
      <c r="D14" s="15">
        <v>5</v>
      </c>
      <c r="E14" s="16">
        <v>139.19999999999999</v>
      </c>
      <c r="F14" s="17">
        <f t="shared" si="0"/>
        <v>139.19999999999999</v>
      </c>
      <c r="G14" s="17">
        <v>152.25</v>
      </c>
      <c r="H14" s="17">
        <f t="shared" si="1"/>
        <v>152.25</v>
      </c>
      <c r="I14" s="17">
        <v>147.9</v>
      </c>
      <c r="J14" s="17">
        <f t="shared" si="2"/>
        <v>147.9</v>
      </c>
      <c r="K14" s="18">
        <f t="shared" si="3"/>
        <v>4.5372036583721229</v>
      </c>
      <c r="L14" s="19">
        <f t="shared" si="4"/>
        <v>146.45000000000002</v>
      </c>
      <c r="M14" s="20">
        <v>0</v>
      </c>
      <c r="N14" s="21">
        <f t="shared" si="5"/>
        <v>146.44999999999999</v>
      </c>
      <c r="O14" s="21">
        <f t="shared" si="6"/>
        <v>732.25</v>
      </c>
      <c r="P14" s="17">
        <f t="shared" si="7"/>
        <v>139.19999999999999</v>
      </c>
      <c r="Q14" s="10">
        <f t="shared" si="8"/>
        <v>696</v>
      </c>
    </row>
    <row r="15" spans="1:23" ht="15.75" x14ac:dyDescent="0.25">
      <c r="A15" s="13">
        <v>7</v>
      </c>
      <c r="B15" s="14" t="s">
        <v>26</v>
      </c>
      <c r="C15" s="15" t="s">
        <v>107</v>
      </c>
      <c r="D15" s="15">
        <v>15</v>
      </c>
      <c r="E15" s="16">
        <v>139.19999999999999</v>
      </c>
      <c r="F15" s="17">
        <f t="shared" si="0"/>
        <v>139.19999999999999</v>
      </c>
      <c r="G15" s="17">
        <v>152.25</v>
      </c>
      <c r="H15" s="17">
        <f t="shared" si="1"/>
        <v>152.25</v>
      </c>
      <c r="I15" s="17">
        <v>147.9</v>
      </c>
      <c r="J15" s="17">
        <f t="shared" si="2"/>
        <v>147.9</v>
      </c>
      <c r="K15" s="18">
        <f t="shared" si="3"/>
        <v>4.5372036583721229</v>
      </c>
      <c r="L15" s="19">
        <f t="shared" si="4"/>
        <v>146.45000000000002</v>
      </c>
      <c r="M15" s="20">
        <v>0</v>
      </c>
      <c r="N15" s="21">
        <f t="shared" si="5"/>
        <v>146.44999999999999</v>
      </c>
      <c r="O15" s="21">
        <f t="shared" si="6"/>
        <v>2196.75</v>
      </c>
      <c r="P15" s="17">
        <f t="shared" si="7"/>
        <v>139.19999999999999</v>
      </c>
      <c r="Q15" s="10">
        <f t="shared" si="8"/>
        <v>2088</v>
      </c>
    </row>
    <row r="16" spans="1:23" ht="47.25" x14ac:dyDescent="0.25">
      <c r="A16" s="13">
        <v>8</v>
      </c>
      <c r="B16" s="14" t="s">
        <v>27</v>
      </c>
      <c r="C16" s="15" t="s">
        <v>106</v>
      </c>
      <c r="D16" s="15">
        <v>3</v>
      </c>
      <c r="E16" s="16">
        <v>8976</v>
      </c>
      <c r="F16" s="17">
        <f t="shared" si="0"/>
        <v>8976</v>
      </c>
      <c r="G16" s="17">
        <v>9817.5</v>
      </c>
      <c r="H16" s="17">
        <f t="shared" si="1"/>
        <v>9817.5</v>
      </c>
      <c r="I16" s="17">
        <v>9537</v>
      </c>
      <c r="J16" s="17">
        <f t="shared" si="2"/>
        <v>9537</v>
      </c>
      <c r="K16" s="18">
        <f t="shared" si="3"/>
        <v>4.5372036583721194</v>
      </c>
      <c r="L16" s="19">
        <f t="shared" si="4"/>
        <v>9443.5</v>
      </c>
      <c r="M16" s="20">
        <v>0</v>
      </c>
      <c r="N16" s="21">
        <f t="shared" si="5"/>
        <v>9443.5</v>
      </c>
      <c r="O16" s="21">
        <f t="shared" si="6"/>
        <v>28330.5</v>
      </c>
      <c r="P16" s="17">
        <f t="shared" si="7"/>
        <v>8976</v>
      </c>
      <c r="Q16" s="10">
        <f t="shared" si="8"/>
        <v>26928</v>
      </c>
    </row>
    <row r="17" spans="1:17" ht="31.5" x14ac:dyDescent="0.25">
      <c r="A17" s="13">
        <v>9</v>
      </c>
      <c r="B17" s="14" t="s">
        <v>28</v>
      </c>
      <c r="C17" s="15" t="s">
        <v>107</v>
      </c>
      <c r="D17" s="15">
        <v>20</v>
      </c>
      <c r="E17" s="16">
        <v>57.6</v>
      </c>
      <c r="F17" s="17">
        <f t="shared" si="0"/>
        <v>57.6</v>
      </c>
      <c r="G17" s="17">
        <v>63</v>
      </c>
      <c r="H17" s="17">
        <f t="shared" si="1"/>
        <v>63</v>
      </c>
      <c r="I17" s="17">
        <v>61.2</v>
      </c>
      <c r="J17" s="17">
        <f t="shared" si="2"/>
        <v>61.2</v>
      </c>
      <c r="K17" s="18">
        <f t="shared" si="3"/>
        <v>4.5372036583721176</v>
      </c>
      <c r="L17" s="19">
        <f t="shared" si="4"/>
        <v>60.6</v>
      </c>
      <c r="M17" s="20">
        <v>0</v>
      </c>
      <c r="N17" s="21">
        <f t="shared" si="5"/>
        <v>60.6</v>
      </c>
      <c r="O17" s="21">
        <f t="shared" si="6"/>
        <v>1212</v>
      </c>
      <c r="P17" s="17">
        <f t="shared" si="7"/>
        <v>57.6</v>
      </c>
      <c r="Q17" s="10">
        <f t="shared" si="8"/>
        <v>1152</v>
      </c>
    </row>
    <row r="18" spans="1:17" ht="15.75" x14ac:dyDescent="0.25">
      <c r="A18" s="13">
        <v>10</v>
      </c>
      <c r="B18" s="14" t="s">
        <v>29</v>
      </c>
      <c r="C18" s="15" t="s">
        <v>107</v>
      </c>
      <c r="D18" s="15">
        <v>20</v>
      </c>
      <c r="E18" s="16">
        <v>94.4</v>
      </c>
      <c r="F18" s="17">
        <f t="shared" si="0"/>
        <v>94.4</v>
      </c>
      <c r="G18" s="17">
        <v>103.25</v>
      </c>
      <c r="H18" s="17">
        <f t="shared" si="1"/>
        <v>103.25</v>
      </c>
      <c r="I18" s="17">
        <v>100.3</v>
      </c>
      <c r="J18" s="17">
        <f t="shared" si="2"/>
        <v>100.3</v>
      </c>
      <c r="K18" s="18">
        <f t="shared" si="3"/>
        <v>4.5372036583721149</v>
      </c>
      <c r="L18" s="19">
        <f t="shared" si="4"/>
        <v>99.316666666666663</v>
      </c>
      <c r="M18" s="20">
        <v>0</v>
      </c>
      <c r="N18" s="21">
        <f t="shared" si="5"/>
        <v>99.32</v>
      </c>
      <c r="O18" s="21">
        <f t="shared" si="6"/>
        <v>1986.3999999999999</v>
      </c>
      <c r="P18" s="17">
        <f t="shared" si="7"/>
        <v>94.4</v>
      </c>
      <c r="Q18" s="10">
        <f t="shared" si="8"/>
        <v>1888</v>
      </c>
    </row>
    <row r="19" spans="1:17" ht="31.5" x14ac:dyDescent="0.25">
      <c r="A19" s="13">
        <v>11</v>
      </c>
      <c r="B19" s="14" t="s">
        <v>30</v>
      </c>
      <c r="C19" s="15" t="s">
        <v>107</v>
      </c>
      <c r="D19" s="15">
        <v>20</v>
      </c>
      <c r="E19" s="16">
        <v>190.4</v>
      </c>
      <c r="F19" s="17">
        <f t="shared" si="0"/>
        <v>190.4</v>
      </c>
      <c r="G19" s="17">
        <v>208.25</v>
      </c>
      <c r="H19" s="17">
        <f t="shared" si="1"/>
        <v>208.25</v>
      </c>
      <c r="I19" s="17">
        <v>202.3</v>
      </c>
      <c r="J19" s="17">
        <f t="shared" si="2"/>
        <v>202.3</v>
      </c>
      <c r="K19" s="18">
        <f t="shared" si="3"/>
        <v>4.5372036583721176</v>
      </c>
      <c r="L19" s="19">
        <f t="shared" si="4"/>
        <v>200.31666666666669</v>
      </c>
      <c r="M19" s="20">
        <v>0</v>
      </c>
      <c r="N19" s="21">
        <f t="shared" si="5"/>
        <v>200.32</v>
      </c>
      <c r="O19" s="21">
        <f t="shared" si="6"/>
        <v>4006.3999999999996</v>
      </c>
      <c r="P19" s="17">
        <f t="shared" si="7"/>
        <v>190.4</v>
      </c>
      <c r="Q19" s="10">
        <f t="shared" si="8"/>
        <v>3808</v>
      </c>
    </row>
    <row r="20" spans="1:17" ht="31.5" x14ac:dyDescent="0.25">
      <c r="A20" s="13">
        <v>12</v>
      </c>
      <c r="B20" s="14" t="s">
        <v>31</v>
      </c>
      <c r="C20" s="15" t="s">
        <v>107</v>
      </c>
      <c r="D20" s="15">
        <v>20</v>
      </c>
      <c r="E20" s="16">
        <v>132.80000000000001</v>
      </c>
      <c r="F20" s="17">
        <f t="shared" si="0"/>
        <v>132.80000000000001</v>
      </c>
      <c r="G20" s="17">
        <v>145.25</v>
      </c>
      <c r="H20" s="17">
        <f t="shared" si="1"/>
        <v>145.25</v>
      </c>
      <c r="I20" s="17">
        <v>141.1</v>
      </c>
      <c r="J20" s="17">
        <f t="shared" si="2"/>
        <v>141.1</v>
      </c>
      <c r="K20" s="18">
        <f t="shared" si="3"/>
        <v>4.537203658372114</v>
      </c>
      <c r="L20" s="19">
        <f t="shared" si="4"/>
        <v>139.71666666666667</v>
      </c>
      <c r="M20" s="20">
        <v>0</v>
      </c>
      <c r="N20" s="21">
        <f t="shared" si="5"/>
        <v>139.72</v>
      </c>
      <c r="O20" s="21">
        <f t="shared" si="6"/>
        <v>2794.4</v>
      </c>
      <c r="P20" s="17">
        <f t="shared" si="7"/>
        <v>132.80000000000001</v>
      </c>
      <c r="Q20" s="10">
        <f t="shared" si="8"/>
        <v>2656</v>
      </c>
    </row>
    <row r="21" spans="1:17" ht="31.5" x14ac:dyDescent="0.25">
      <c r="A21" s="13">
        <v>13</v>
      </c>
      <c r="B21" s="14" t="s">
        <v>32</v>
      </c>
      <c r="C21" s="15" t="s">
        <v>107</v>
      </c>
      <c r="D21" s="15">
        <v>40</v>
      </c>
      <c r="E21" s="16">
        <v>158.4</v>
      </c>
      <c r="F21" s="17">
        <f t="shared" si="0"/>
        <v>158.4</v>
      </c>
      <c r="G21" s="17">
        <v>173.25</v>
      </c>
      <c r="H21" s="17">
        <f t="shared" si="1"/>
        <v>173.25</v>
      </c>
      <c r="I21" s="17">
        <v>168.3</v>
      </c>
      <c r="J21" s="17">
        <f t="shared" si="2"/>
        <v>168.3</v>
      </c>
      <c r="K21" s="18">
        <f t="shared" si="3"/>
        <v>4.5372036583721176</v>
      </c>
      <c r="L21" s="19">
        <f t="shared" si="4"/>
        <v>166.65</v>
      </c>
      <c r="M21" s="20">
        <v>0</v>
      </c>
      <c r="N21" s="21">
        <f t="shared" si="5"/>
        <v>166.65</v>
      </c>
      <c r="O21" s="21">
        <f t="shared" si="6"/>
        <v>6666</v>
      </c>
      <c r="P21" s="17">
        <f t="shared" si="7"/>
        <v>158.4</v>
      </c>
      <c r="Q21" s="10">
        <f t="shared" si="8"/>
        <v>6336</v>
      </c>
    </row>
    <row r="22" spans="1:17" ht="15.75" x14ac:dyDescent="0.25">
      <c r="A22" s="13">
        <v>14</v>
      </c>
      <c r="B22" s="14" t="s">
        <v>33</v>
      </c>
      <c r="C22" s="15" t="s">
        <v>107</v>
      </c>
      <c r="D22" s="15">
        <v>20</v>
      </c>
      <c r="E22" s="16">
        <v>136</v>
      </c>
      <c r="F22" s="17">
        <f t="shared" si="0"/>
        <v>136</v>
      </c>
      <c r="G22" s="17">
        <v>148.75</v>
      </c>
      <c r="H22" s="17">
        <f t="shared" si="1"/>
        <v>148.75</v>
      </c>
      <c r="I22" s="17">
        <v>144.5</v>
      </c>
      <c r="J22" s="17">
        <f t="shared" si="2"/>
        <v>144.5</v>
      </c>
      <c r="K22" s="18">
        <f t="shared" si="3"/>
        <v>4.5372036583721176</v>
      </c>
      <c r="L22" s="19">
        <f t="shared" si="4"/>
        <v>143.08333333333334</v>
      </c>
      <c r="M22" s="20">
        <v>0</v>
      </c>
      <c r="N22" s="21">
        <f t="shared" si="5"/>
        <v>143.08000000000001</v>
      </c>
      <c r="O22" s="21">
        <f t="shared" si="6"/>
        <v>2861.6000000000004</v>
      </c>
      <c r="P22" s="17">
        <f t="shared" si="7"/>
        <v>136</v>
      </c>
      <c r="Q22" s="10">
        <f t="shared" si="8"/>
        <v>2720</v>
      </c>
    </row>
    <row r="23" spans="1:17" ht="15.75" x14ac:dyDescent="0.25">
      <c r="A23" s="13">
        <v>15</v>
      </c>
      <c r="B23" s="14" t="s">
        <v>34</v>
      </c>
      <c r="C23" s="15" t="s">
        <v>107</v>
      </c>
      <c r="D23" s="15">
        <v>5</v>
      </c>
      <c r="E23" s="16">
        <v>136</v>
      </c>
      <c r="F23" s="17">
        <f t="shared" si="0"/>
        <v>136</v>
      </c>
      <c r="G23" s="17">
        <v>148.75</v>
      </c>
      <c r="H23" s="17">
        <f t="shared" si="1"/>
        <v>148.75</v>
      </c>
      <c r="I23" s="17">
        <v>144.5</v>
      </c>
      <c r="J23" s="17">
        <f t="shared" si="2"/>
        <v>144.5</v>
      </c>
      <c r="K23" s="18">
        <f t="shared" si="3"/>
        <v>4.5372036583721176</v>
      </c>
      <c r="L23" s="19">
        <f t="shared" si="4"/>
        <v>143.08333333333334</v>
      </c>
      <c r="M23" s="20">
        <v>0</v>
      </c>
      <c r="N23" s="21">
        <f t="shared" si="5"/>
        <v>143.08000000000001</v>
      </c>
      <c r="O23" s="21">
        <f t="shared" si="6"/>
        <v>715.40000000000009</v>
      </c>
      <c r="P23" s="17">
        <f t="shared" si="7"/>
        <v>136</v>
      </c>
      <c r="Q23" s="10">
        <f t="shared" si="8"/>
        <v>680</v>
      </c>
    </row>
    <row r="24" spans="1:17" ht="31.5" x14ac:dyDescent="0.25">
      <c r="A24" s="13">
        <v>16</v>
      </c>
      <c r="B24" s="14" t="s">
        <v>35</v>
      </c>
      <c r="C24" s="15" t="s">
        <v>106</v>
      </c>
      <c r="D24" s="15">
        <v>20</v>
      </c>
      <c r="E24" s="16">
        <v>798.4</v>
      </c>
      <c r="F24" s="17">
        <f t="shared" si="0"/>
        <v>798.4</v>
      </c>
      <c r="G24" s="17">
        <v>873.25</v>
      </c>
      <c r="H24" s="17">
        <f t="shared" si="1"/>
        <v>873.25</v>
      </c>
      <c r="I24" s="17">
        <v>848.3</v>
      </c>
      <c r="J24" s="17">
        <f t="shared" si="2"/>
        <v>848.3</v>
      </c>
      <c r="K24" s="18">
        <f t="shared" si="3"/>
        <v>4.5372036583721203</v>
      </c>
      <c r="L24" s="19">
        <f t="shared" si="4"/>
        <v>839.98333333333323</v>
      </c>
      <c r="M24" s="20">
        <v>0</v>
      </c>
      <c r="N24" s="21">
        <f t="shared" si="5"/>
        <v>839.98</v>
      </c>
      <c r="O24" s="21">
        <f t="shared" si="6"/>
        <v>16799.599999999999</v>
      </c>
      <c r="P24" s="17">
        <f t="shared" si="7"/>
        <v>798.4</v>
      </c>
      <c r="Q24" s="10">
        <f t="shared" si="8"/>
        <v>15968</v>
      </c>
    </row>
    <row r="25" spans="1:17" ht="31.5" x14ac:dyDescent="0.25">
      <c r="A25" s="13">
        <v>17</v>
      </c>
      <c r="B25" s="14" t="s">
        <v>36</v>
      </c>
      <c r="C25" s="15" t="s">
        <v>106</v>
      </c>
      <c r="D25" s="15">
        <v>14</v>
      </c>
      <c r="E25" s="16">
        <v>798.4</v>
      </c>
      <c r="F25" s="17">
        <f t="shared" si="0"/>
        <v>798.4</v>
      </c>
      <c r="G25" s="17">
        <v>873.25</v>
      </c>
      <c r="H25" s="17">
        <f t="shared" si="1"/>
        <v>873.25</v>
      </c>
      <c r="I25" s="17">
        <v>848.3</v>
      </c>
      <c r="J25" s="17">
        <f t="shared" si="2"/>
        <v>848.3</v>
      </c>
      <c r="K25" s="18">
        <f t="shared" si="3"/>
        <v>4.5372036583721203</v>
      </c>
      <c r="L25" s="19">
        <f t="shared" si="4"/>
        <v>839.98333333333323</v>
      </c>
      <c r="M25" s="20">
        <v>0</v>
      </c>
      <c r="N25" s="21">
        <f t="shared" si="5"/>
        <v>839.98</v>
      </c>
      <c r="O25" s="21">
        <f t="shared" si="6"/>
        <v>11759.720000000001</v>
      </c>
      <c r="P25" s="17">
        <f t="shared" si="7"/>
        <v>798.4</v>
      </c>
      <c r="Q25" s="10">
        <f t="shared" si="8"/>
        <v>11177.6</v>
      </c>
    </row>
    <row r="26" spans="1:17" ht="31.5" x14ac:dyDescent="0.25">
      <c r="A26" s="13">
        <v>18</v>
      </c>
      <c r="B26" s="14" t="s">
        <v>36</v>
      </c>
      <c r="C26" s="15" t="s">
        <v>106</v>
      </c>
      <c r="D26" s="15">
        <v>6</v>
      </c>
      <c r="E26" s="16">
        <v>798.4</v>
      </c>
      <c r="F26" s="17">
        <f t="shared" si="0"/>
        <v>798.4</v>
      </c>
      <c r="G26" s="17">
        <v>873.25</v>
      </c>
      <c r="H26" s="17">
        <f t="shared" si="1"/>
        <v>873.25</v>
      </c>
      <c r="I26" s="17">
        <v>848.3</v>
      </c>
      <c r="J26" s="17">
        <f t="shared" si="2"/>
        <v>848.3</v>
      </c>
      <c r="K26" s="18">
        <f t="shared" si="3"/>
        <v>4.5372036583721203</v>
      </c>
      <c r="L26" s="19">
        <f t="shared" si="4"/>
        <v>839.98333333333323</v>
      </c>
      <c r="M26" s="20">
        <v>0</v>
      </c>
      <c r="N26" s="21">
        <f t="shared" si="5"/>
        <v>839.98</v>
      </c>
      <c r="O26" s="21">
        <f t="shared" si="6"/>
        <v>5039.88</v>
      </c>
      <c r="P26" s="17">
        <f t="shared" si="7"/>
        <v>798.4</v>
      </c>
      <c r="Q26" s="10">
        <f t="shared" si="8"/>
        <v>4790.3999999999996</v>
      </c>
    </row>
    <row r="27" spans="1:17" ht="31.5" x14ac:dyDescent="0.25">
      <c r="A27" s="13">
        <v>19</v>
      </c>
      <c r="B27" s="14" t="s">
        <v>37</v>
      </c>
      <c r="C27" s="15" t="s">
        <v>106</v>
      </c>
      <c r="D27" s="15">
        <v>10</v>
      </c>
      <c r="E27" s="16">
        <v>176</v>
      </c>
      <c r="F27" s="17">
        <f t="shared" si="0"/>
        <v>176</v>
      </c>
      <c r="G27" s="17">
        <v>192.5</v>
      </c>
      <c r="H27" s="17">
        <f t="shared" si="1"/>
        <v>192.5</v>
      </c>
      <c r="I27" s="17">
        <v>187</v>
      </c>
      <c r="J27" s="17">
        <f t="shared" si="2"/>
        <v>187</v>
      </c>
      <c r="K27" s="18">
        <f t="shared" si="3"/>
        <v>4.5372036583721185</v>
      </c>
      <c r="L27" s="19">
        <f t="shared" si="4"/>
        <v>185.16666666666666</v>
      </c>
      <c r="M27" s="20">
        <v>0</v>
      </c>
      <c r="N27" s="21">
        <f t="shared" si="5"/>
        <v>185.17</v>
      </c>
      <c r="O27" s="21">
        <f t="shared" si="6"/>
        <v>1851.6999999999998</v>
      </c>
      <c r="P27" s="17">
        <f t="shared" si="7"/>
        <v>176</v>
      </c>
      <c r="Q27" s="10">
        <f t="shared" si="8"/>
        <v>1760</v>
      </c>
    </row>
    <row r="28" spans="1:17" ht="31.5" x14ac:dyDescent="0.25">
      <c r="A28" s="13">
        <v>20</v>
      </c>
      <c r="B28" s="14" t="s">
        <v>38</v>
      </c>
      <c r="C28" s="15" t="s">
        <v>107</v>
      </c>
      <c r="D28" s="15">
        <v>35</v>
      </c>
      <c r="E28" s="16">
        <v>16</v>
      </c>
      <c r="F28" s="17">
        <f t="shared" si="0"/>
        <v>16</v>
      </c>
      <c r="G28" s="17">
        <v>17.5</v>
      </c>
      <c r="H28" s="17">
        <f t="shared" si="1"/>
        <v>17.5</v>
      </c>
      <c r="I28" s="17">
        <v>17</v>
      </c>
      <c r="J28" s="17">
        <f t="shared" si="2"/>
        <v>17</v>
      </c>
      <c r="K28" s="18">
        <f t="shared" si="3"/>
        <v>4.5372036583721185</v>
      </c>
      <c r="L28" s="19">
        <f t="shared" si="4"/>
        <v>16.833333333333332</v>
      </c>
      <c r="M28" s="20">
        <v>0</v>
      </c>
      <c r="N28" s="21">
        <f t="shared" si="5"/>
        <v>16.829999999999998</v>
      </c>
      <c r="O28" s="21">
        <f t="shared" si="6"/>
        <v>589.04999999999995</v>
      </c>
      <c r="P28" s="17">
        <f t="shared" si="7"/>
        <v>16</v>
      </c>
      <c r="Q28" s="10">
        <f t="shared" si="8"/>
        <v>560</v>
      </c>
    </row>
    <row r="29" spans="1:17" ht="31.5" x14ac:dyDescent="0.25">
      <c r="A29" s="13">
        <v>21</v>
      </c>
      <c r="B29" s="14" t="s">
        <v>39</v>
      </c>
      <c r="C29" s="15" t="s">
        <v>107</v>
      </c>
      <c r="D29" s="15">
        <v>10</v>
      </c>
      <c r="E29" s="16">
        <v>187.2</v>
      </c>
      <c r="F29" s="17">
        <f t="shared" si="0"/>
        <v>187.2</v>
      </c>
      <c r="G29" s="17">
        <v>204.75</v>
      </c>
      <c r="H29" s="17">
        <f t="shared" si="1"/>
        <v>204.75</v>
      </c>
      <c r="I29" s="17">
        <v>198.9</v>
      </c>
      <c r="J29" s="17">
        <f t="shared" si="2"/>
        <v>198.9</v>
      </c>
      <c r="K29" s="18">
        <f t="shared" si="3"/>
        <v>4.537203658372122</v>
      </c>
      <c r="L29" s="19">
        <f t="shared" si="4"/>
        <v>196.95000000000002</v>
      </c>
      <c r="M29" s="20">
        <v>0</v>
      </c>
      <c r="N29" s="21">
        <f t="shared" si="5"/>
        <v>196.95</v>
      </c>
      <c r="O29" s="21">
        <f t="shared" si="6"/>
        <v>1969.5</v>
      </c>
      <c r="P29" s="17">
        <f t="shared" si="7"/>
        <v>187.2</v>
      </c>
      <c r="Q29" s="10">
        <f t="shared" si="8"/>
        <v>1872</v>
      </c>
    </row>
    <row r="30" spans="1:17" ht="31.5" x14ac:dyDescent="0.25">
      <c r="A30" s="13">
        <v>22</v>
      </c>
      <c r="B30" s="14" t="s">
        <v>40</v>
      </c>
      <c r="C30" s="15" t="s">
        <v>107</v>
      </c>
      <c r="D30" s="15">
        <v>10</v>
      </c>
      <c r="E30" s="16">
        <v>187.2</v>
      </c>
      <c r="F30" s="17">
        <f t="shared" si="0"/>
        <v>187.2</v>
      </c>
      <c r="G30" s="17">
        <v>204.75</v>
      </c>
      <c r="H30" s="17">
        <f t="shared" si="1"/>
        <v>204.75</v>
      </c>
      <c r="I30" s="17">
        <v>198.9</v>
      </c>
      <c r="J30" s="17">
        <f t="shared" si="2"/>
        <v>198.9</v>
      </c>
      <c r="K30" s="18">
        <f t="shared" si="3"/>
        <v>4.537203658372122</v>
      </c>
      <c r="L30" s="19">
        <f t="shared" si="4"/>
        <v>196.95000000000002</v>
      </c>
      <c r="M30" s="20">
        <v>0</v>
      </c>
      <c r="N30" s="21">
        <f t="shared" si="5"/>
        <v>196.95</v>
      </c>
      <c r="O30" s="21">
        <f t="shared" si="6"/>
        <v>1969.5</v>
      </c>
      <c r="P30" s="17">
        <f t="shared" si="7"/>
        <v>187.2</v>
      </c>
      <c r="Q30" s="10">
        <f t="shared" si="8"/>
        <v>1872</v>
      </c>
    </row>
    <row r="31" spans="1:17" ht="47.25" x14ac:dyDescent="0.25">
      <c r="A31" s="13">
        <v>23</v>
      </c>
      <c r="B31" s="14" t="s">
        <v>41</v>
      </c>
      <c r="C31" s="15" t="s">
        <v>106</v>
      </c>
      <c r="D31" s="15">
        <v>3</v>
      </c>
      <c r="E31" s="16">
        <v>5889.6</v>
      </c>
      <c r="F31" s="17">
        <f t="shared" si="0"/>
        <v>5889.6</v>
      </c>
      <c r="G31" s="17">
        <v>6441.75</v>
      </c>
      <c r="H31" s="17">
        <f t="shared" si="1"/>
        <v>6441.75</v>
      </c>
      <c r="I31" s="17">
        <v>6257.7</v>
      </c>
      <c r="J31" s="17">
        <f t="shared" si="2"/>
        <v>6257.7</v>
      </c>
      <c r="K31" s="18">
        <f t="shared" si="3"/>
        <v>4.5372036583721158</v>
      </c>
      <c r="L31" s="19">
        <f t="shared" si="4"/>
        <v>6196.3499999999995</v>
      </c>
      <c r="M31" s="20">
        <v>0</v>
      </c>
      <c r="N31" s="21">
        <f t="shared" si="5"/>
        <v>6196.35</v>
      </c>
      <c r="O31" s="21">
        <f t="shared" si="6"/>
        <v>18589.050000000003</v>
      </c>
      <c r="P31" s="17">
        <f t="shared" si="7"/>
        <v>5889.6</v>
      </c>
      <c r="Q31" s="10">
        <f t="shared" si="8"/>
        <v>17668.800000000003</v>
      </c>
    </row>
    <row r="32" spans="1:17" ht="31.5" x14ac:dyDescent="0.25">
      <c r="A32" s="13">
        <v>24</v>
      </c>
      <c r="B32" s="14" t="s">
        <v>42</v>
      </c>
      <c r="C32" s="15" t="s">
        <v>106</v>
      </c>
      <c r="D32" s="15">
        <v>6</v>
      </c>
      <c r="E32" s="16">
        <v>3920</v>
      </c>
      <c r="F32" s="17">
        <f t="shared" si="0"/>
        <v>3920</v>
      </c>
      <c r="G32" s="17">
        <v>4287.5</v>
      </c>
      <c r="H32" s="17">
        <f t="shared" si="1"/>
        <v>4287.5</v>
      </c>
      <c r="I32" s="17">
        <v>4165</v>
      </c>
      <c r="J32" s="17">
        <f t="shared" si="2"/>
        <v>4165</v>
      </c>
      <c r="K32" s="18">
        <f t="shared" si="3"/>
        <v>4.5372036583721185</v>
      </c>
      <c r="L32" s="19">
        <f t="shared" si="4"/>
        <v>4124.166666666667</v>
      </c>
      <c r="M32" s="20">
        <v>0</v>
      </c>
      <c r="N32" s="21">
        <f t="shared" si="5"/>
        <v>4124.17</v>
      </c>
      <c r="O32" s="21">
        <f t="shared" si="6"/>
        <v>24745.02</v>
      </c>
      <c r="P32" s="17">
        <f t="shared" si="7"/>
        <v>3920</v>
      </c>
      <c r="Q32" s="10">
        <f t="shared" si="8"/>
        <v>23520</v>
      </c>
    </row>
    <row r="33" spans="1:17" ht="31.5" x14ac:dyDescent="0.25">
      <c r="A33" s="13">
        <v>25</v>
      </c>
      <c r="B33" s="14" t="s">
        <v>43</v>
      </c>
      <c r="C33" s="15" t="s">
        <v>106</v>
      </c>
      <c r="D33" s="15">
        <v>15</v>
      </c>
      <c r="E33" s="16">
        <v>163.19999999999999</v>
      </c>
      <c r="F33" s="17">
        <f t="shared" si="0"/>
        <v>163.19999999999999</v>
      </c>
      <c r="G33" s="17">
        <v>178.5</v>
      </c>
      <c r="H33" s="17">
        <f t="shared" si="1"/>
        <v>178.5</v>
      </c>
      <c r="I33" s="17">
        <v>173.4</v>
      </c>
      <c r="J33" s="17">
        <f t="shared" si="2"/>
        <v>173.4</v>
      </c>
      <c r="K33" s="18">
        <f t="shared" si="3"/>
        <v>4.537203658372122</v>
      </c>
      <c r="L33" s="19">
        <f t="shared" si="4"/>
        <v>171.70000000000002</v>
      </c>
      <c r="M33" s="20">
        <v>0</v>
      </c>
      <c r="N33" s="21">
        <f t="shared" si="5"/>
        <v>171.7</v>
      </c>
      <c r="O33" s="21">
        <f t="shared" si="6"/>
        <v>2575.5</v>
      </c>
      <c r="P33" s="17">
        <f t="shared" si="7"/>
        <v>163.19999999999999</v>
      </c>
      <c r="Q33" s="10">
        <f t="shared" si="8"/>
        <v>2448</v>
      </c>
    </row>
    <row r="34" spans="1:17" ht="31.5" x14ac:dyDescent="0.25">
      <c r="A34" s="13">
        <v>26</v>
      </c>
      <c r="B34" s="14" t="s">
        <v>44</v>
      </c>
      <c r="C34" s="15" t="s">
        <v>106</v>
      </c>
      <c r="D34" s="15">
        <v>3</v>
      </c>
      <c r="E34" s="16">
        <v>449.6</v>
      </c>
      <c r="F34" s="17">
        <f t="shared" si="0"/>
        <v>449.6</v>
      </c>
      <c r="G34" s="17">
        <v>491.75</v>
      </c>
      <c r="H34" s="17">
        <f t="shared" si="1"/>
        <v>491.75</v>
      </c>
      <c r="I34" s="17">
        <v>477.7</v>
      </c>
      <c r="J34" s="17">
        <f t="shared" si="2"/>
        <v>477.7</v>
      </c>
      <c r="K34" s="18">
        <f t="shared" si="3"/>
        <v>4.5372036583721158</v>
      </c>
      <c r="L34" s="19">
        <f t="shared" si="4"/>
        <v>473.01666666666665</v>
      </c>
      <c r="M34" s="20">
        <v>0</v>
      </c>
      <c r="N34" s="21">
        <f t="shared" si="5"/>
        <v>473.02</v>
      </c>
      <c r="O34" s="21">
        <f t="shared" si="6"/>
        <v>1419.06</v>
      </c>
      <c r="P34" s="17">
        <f t="shared" si="7"/>
        <v>449.6</v>
      </c>
      <c r="Q34" s="10">
        <f t="shared" si="8"/>
        <v>1348.8000000000002</v>
      </c>
    </row>
    <row r="35" spans="1:17" ht="31.5" x14ac:dyDescent="0.25">
      <c r="A35" s="13">
        <v>27</v>
      </c>
      <c r="B35" s="14" t="s">
        <v>44</v>
      </c>
      <c r="C35" s="15" t="s">
        <v>106</v>
      </c>
      <c r="D35" s="15">
        <v>12</v>
      </c>
      <c r="E35" s="16">
        <v>449.6</v>
      </c>
      <c r="F35" s="17">
        <f t="shared" si="0"/>
        <v>449.6</v>
      </c>
      <c r="G35" s="17">
        <v>491.75</v>
      </c>
      <c r="H35" s="17">
        <f t="shared" si="1"/>
        <v>491.75</v>
      </c>
      <c r="I35" s="17">
        <v>477.7</v>
      </c>
      <c r="J35" s="17">
        <f t="shared" si="2"/>
        <v>477.7</v>
      </c>
      <c r="K35" s="18">
        <f t="shared" si="3"/>
        <v>4.5372036583721158</v>
      </c>
      <c r="L35" s="19">
        <f t="shared" si="4"/>
        <v>473.01666666666665</v>
      </c>
      <c r="M35" s="20">
        <v>0</v>
      </c>
      <c r="N35" s="21">
        <f t="shared" si="5"/>
        <v>473.02</v>
      </c>
      <c r="O35" s="21">
        <f t="shared" si="6"/>
        <v>5676.24</v>
      </c>
      <c r="P35" s="17">
        <f t="shared" si="7"/>
        <v>449.6</v>
      </c>
      <c r="Q35" s="10">
        <f t="shared" si="8"/>
        <v>5395.2000000000007</v>
      </c>
    </row>
    <row r="36" spans="1:17" ht="47.25" x14ac:dyDescent="0.25">
      <c r="A36" s="13">
        <v>28</v>
      </c>
      <c r="B36" s="14" t="s">
        <v>45</v>
      </c>
      <c r="C36" s="15" t="s">
        <v>107</v>
      </c>
      <c r="D36" s="15">
        <v>2</v>
      </c>
      <c r="E36" s="16">
        <v>366.4</v>
      </c>
      <c r="F36" s="17">
        <f t="shared" si="0"/>
        <v>366.4</v>
      </c>
      <c r="G36" s="17">
        <v>400.75</v>
      </c>
      <c r="H36" s="17">
        <f t="shared" si="1"/>
        <v>400.75</v>
      </c>
      <c r="I36" s="17">
        <v>389.3</v>
      </c>
      <c r="J36" s="17">
        <f t="shared" si="2"/>
        <v>389.3</v>
      </c>
      <c r="K36" s="18">
        <f t="shared" si="3"/>
        <v>4.537203658372122</v>
      </c>
      <c r="L36" s="19">
        <f t="shared" si="4"/>
        <v>385.48333333333335</v>
      </c>
      <c r="M36" s="20">
        <v>0</v>
      </c>
      <c r="N36" s="21">
        <f t="shared" si="5"/>
        <v>385.48</v>
      </c>
      <c r="O36" s="21">
        <f t="shared" si="6"/>
        <v>770.96</v>
      </c>
      <c r="P36" s="17">
        <f t="shared" si="7"/>
        <v>366.4</v>
      </c>
      <c r="Q36" s="10">
        <f t="shared" si="8"/>
        <v>732.8</v>
      </c>
    </row>
    <row r="37" spans="1:17" ht="47.25" x14ac:dyDescent="0.25">
      <c r="A37" s="13">
        <v>29</v>
      </c>
      <c r="B37" s="14" t="s">
        <v>46</v>
      </c>
      <c r="C37" s="15" t="s">
        <v>106</v>
      </c>
      <c r="D37" s="15">
        <v>3</v>
      </c>
      <c r="E37" s="16">
        <v>1492.8</v>
      </c>
      <c r="F37" s="17">
        <f t="shared" si="0"/>
        <v>1492.8</v>
      </c>
      <c r="G37" s="17">
        <v>1632.75</v>
      </c>
      <c r="H37" s="17">
        <f t="shared" si="1"/>
        <v>1632.75</v>
      </c>
      <c r="I37" s="17">
        <v>1586.1</v>
      </c>
      <c r="J37" s="17">
        <f t="shared" si="2"/>
        <v>1586.1</v>
      </c>
      <c r="K37" s="18">
        <f t="shared" si="3"/>
        <v>4.5372036583721203</v>
      </c>
      <c r="L37" s="19">
        <f t="shared" si="4"/>
        <v>1570.55</v>
      </c>
      <c r="M37" s="20">
        <v>0</v>
      </c>
      <c r="N37" s="21">
        <f t="shared" si="5"/>
        <v>1570.55</v>
      </c>
      <c r="O37" s="21">
        <f t="shared" si="6"/>
        <v>4711.6499999999996</v>
      </c>
      <c r="P37" s="17">
        <f t="shared" si="7"/>
        <v>1492.8</v>
      </c>
      <c r="Q37" s="10">
        <f t="shared" si="8"/>
        <v>4478.3999999999996</v>
      </c>
    </row>
    <row r="38" spans="1:17" ht="31.5" x14ac:dyDescent="0.25">
      <c r="A38" s="13">
        <v>30</v>
      </c>
      <c r="B38" s="14" t="s">
        <v>47</v>
      </c>
      <c r="C38" s="15" t="s">
        <v>107</v>
      </c>
      <c r="D38" s="15">
        <v>1</v>
      </c>
      <c r="E38" s="16">
        <v>638.4</v>
      </c>
      <c r="F38" s="17">
        <f t="shared" si="0"/>
        <v>638.4</v>
      </c>
      <c r="G38" s="17">
        <v>698.25</v>
      </c>
      <c r="H38" s="17">
        <f t="shared" si="1"/>
        <v>698.25</v>
      </c>
      <c r="I38" s="17">
        <v>678.3</v>
      </c>
      <c r="J38" s="17">
        <f t="shared" si="2"/>
        <v>678.3</v>
      </c>
      <c r="K38" s="18">
        <f t="shared" si="3"/>
        <v>4.5372036583721203</v>
      </c>
      <c r="L38" s="19">
        <f t="shared" si="4"/>
        <v>671.65</v>
      </c>
      <c r="M38" s="20">
        <v>0</v>
      </c>
      <c r="N38" s="21">
        <f t="shared" si="5"/>
        <v>671.65</v>
      </c>
      <c r="O38" s="21">
        <f t="shared" si="6"/>
        <v>671.65</v>
      </c>
      <c r="P38" s="17">
        <f t="shared" si="7"/>
        <v>638.4</v>
      </c>
      <c r="Q38" s="10">
        <f t="shared" si="8"/>
        <v>638.4</v>
      </c>
    </row>
    <row r="39" spans="1:17" ht="47.25" x14ac:dyDescent="0.25">
      <c r="A39" s="13">
        <v>31</v>
      </c>
      <c r="B39" s="14" t="s">
        <v>48</v>
      </c>
      <c r="C39" s="15" t="s">
        <v>106</v>
      </c>
      <c r="D39" s="15">
        <v>2</v>
      </c>
      <c r="E39" s="16">
        <v>2878.4</v>
      </c>
      <c r="F39" s="17">
        <f t="shared" si="0"/>
        <v>2878.4</v>
      </c>
      <c r="G39" s="17">
        <v>3148.25</v>
      </c>
      <c r="H39" s="17">
        <f t="shared" si="1"/>
        <v>3148.25</v>
      </c>
      <c r="I39" s="17">
        <v>3058.3</v>
      </c>
      <c r="J39" s="17">
        <f t="shared" si="2"/>
        <v>3058.3</v>
      </c>
      <c r="K39" s="18">
        <f t="shared" si="3"/>
        <v>4.5372036583721176</v>
      </c>
      <c r="L39" s="19">
        <f t="shared" si="4"/>
        <v>3028.3166666666671</v>
      </c>
      <c r="M39" s="20">
        <v>0</v>
      </c>
      <c r="N39" s="21">
        <f t="shared" si="5"/>
        <v>3028.32</v>
      </c>
      <c r="O39" s="21">
        <f t="shared" si="6"/>
        <v>6056.64</v>
      </c>
      <c r="P39" s="17">
        <f t="shared" si="7"/>
        <v>2878.4</v>
      </c>
      <c r="Q39" s="10">
        <f t="shared" si="8"/>
        <v>5756.8</v>
      </c>
    </row>
    <row r="40" spans="1:17" ht="47.25" x14ac:dyDescent="0.25">
      <c r="A40" s="13">
        <v>32</v>
      </c>
      <c r="B40" s="14" t="s">
        <v>49</v>
      </c>
      <c r="C40" s="15" t="s">
        <v>106</v>
      </c>
      <c r="D40" s="15">
        <v>3</v>
      </c>
      <c r="E40" s="16">
        <v>140.80000000000001</v>
      </c>
      <c r="F40" s="17">
        <f t="shared" si="0"/>
        <v>140.80000000000001</v>
      </c>
      <c r="G40" s="17">
        <v>154</v>
      </c>
      <c r="H40" s="17">
        <f t="shared" si="1"/>
        <v>154</v>
      </c>
      <c r="I40" s="17">
        <v>149.6</v>
      </c>
      <c r="J40" s="17">
        <f t="shared" si="2"/>
        <v>149.6</v>
      </c>
      <c r="K40" s="18">
        <f t="shared" si="3"/>
        <v>4.5372036583721149</v>
      </c>
      <c r="L40" s="19">
        <f t="shared" si="4"/>
        <v>148.13333333333333</v>
      </c>
      <c r="M40" s="20">
        <v>0</v>
      </c>
      <c r="N40" s="21">
        <f t="shared" si="5"/>
        <v>148.13</v>
      </c>
      <c r="O40" s="21">
        <f t="shared" si="6"/>
        <v>444.39</v>
      </c>
      <c r="P40" s="17">
        <f t="shared" si="7"/>
        <v>140.80000000000001</v>
      </c>
      <c r="Q40" s="10">
        <f t="shared" si="8"/>
        <v>422.40000000000003</v>
      </c>
    </row>
    <row r="41" spans="1:17" ht="31.5" x14ac:dyDescent="0.25">
      <c r="A41" s="13">
        <v>33</v>
      </c>
      <c r="B41" s="14" t="s">
        <v>50</v>
      </c>
      <c r="C41" s="15" t="s">
        <v>107</v>
      </c>
      <c r="D41" s="15">
        <v>2</v>
      </c>
      <c r="E41" s="16">
        <v>5680</v>
      </c>
      <c r="F41" s="17">
        <f t="shared" si="0"/>
        <v>5680</v>
      </c>
      <c r="G41" s="17">
        <v>6212.5</v>
      </c>
      <c r="H41" s="17">
        <f t="shared" si="1"/>
        <v>6212.5</v>
      </c>
      <c r="I41" s="17">
        <v>6035</v>
      </c>
      <c r="J41" s="17">
        <f t="shared" si="2"/>
        <v>6035</v>
      </c>
      <c r="K41" s="18">
        <f t="shared" si="3"/>
        <v>4.5372036583721185</v>
      </c>
      <c r="L41" s="19">
        <f t="shared" si="4"/>
        <v>5975.833333333333</v>
      </c>
      <c r="M41" s="20">
        <v>0</v>
      </c>
      <c r="N41" s="21">
        <f t="shared" si="5"/>
        <v>5975.83</v>
      </c>
      <c r="O41" s="21">
        <f t="shared" si="6"/>
        <v>11951.66</v>
      </c>
      <c r="P41" s="17">
        <f t="shared" si="7"/>
        <v>5680</v>
      </c>
      <c r="Q41" s="10">
        <f t="shared" si="8"/>
        <v>11360</v>
      </c>
    </row>
    <row r="42" spans="1:17" ht="31.5" x14ac:dyDescent="0.25">
      <c r="A42" s="13">
        <v>34</v>
      </c>
      <c r="B42" s="14" t="s">
        <v>51</v>
      </c>
      <c r="C42" s="15" t="s">
        <v>106</v>
      </c>
      <c r="D42" s="15">
        <v>2</v>
      </c>
      <c r="E42" s="16">
        <v>1208</v>
      </c>
      <c r="F42" s="17">
        <f t="shared" si="0"/>
        <v>1208</v>
      </c>
      <c r="G42" s="17">
        <v>1321.25</v>
      </c>
      <c r="H42" s="17">
        <f t="shared" si="1"/>
        <v>1321.25</v>
      </c>
      <c r="I42" s="17">
        <v>1283.5</v>
      </c>
      <c r="J42" s="17">
        <f t="shared" si="2"/>
        <v>1283.5</v>
      </c>
      <c r="K42" s="18">
        <f t="shared" si="3"/>
        <v>4.5372036583721176</v>
      </c>
      <c r="L42" s="19">
        <f t="shared" si="4"/>
        <v>1270.9166666666667</v>
      </c>
      <c r="M42" s="20">
        <v>0</v>
      </c>
      <c r="N42" s="21">
        <f t="shared" si="5"/>
        <v>1270.92</v>
      </c>
      <c r="O42" s="21">
        <f t="shared" si="6"/>
        <v>2541.84</v>
      </c>
      <c r="P42" s="17">
        <f t="shared" si="7"/>
        <v>1208</v>
      </c>
      <c r="Q42" s="10">
        <f t="shared" si="8"/>
        <v>2416</v>
      </c>
    </row>
    <row r="43" spans="1:17" ht="31.5" x14ac:dyDescent="0.25">
      <c r="A43" s="13">
        <v>35</v>
      </c>
      <c r="B43" s="14" t="s">
        <v>52</v>
      </c>
      <c r="C43" s="15" t="s">
        <v>106</v>
      </c>
      <c r="D43" s="15">
        <v>1</v>
      </c>
      <c r="E43" s="16">
        <v>724.8</v>
      </c>
      <c r="F43" s="17">
        <f t="shared" si="0"/>
        <v>724.8</v>
      </c>
      <c r="G43" s="17">
        <v>792.75</v>
      </c>
      <c r="H43" s="17">
        <f t="shared" si="1"/>
        <v>792.75</v>
      </c>
      <c r="I43" s="17">
        <v>770.1</v>
      </c>
      <c r="J43" s="17">
        <f t="shared" si="2"/>
        <v>770.1</v>
      </c>
      <c r="K43" s="18">
        <f t="shared" si="3"/>
        <v>4.537203658372122</v>
      </c>
      <c r="L43" s="19">
        <f t="shared" si="4"/>
        <v>762.55000000000007</v>
      </c>
      <c r="M43" s="20">
        <v>0</v>
      </c>
      <c r="N43" s="21">
        <f t="shared" si="5"/>
        <v>762.55</v>
      </c>
      <c r="O43" s="21">
        <f t="shared" si="6"/>
        <v>762.55</v>
      </c>
      <c r="P43" s="17">
        <f t="shared" si="7"/>
        <v>724.8</v>
      </c>
      <c r="Q43" s="10">
        <f t="shared" si="8"/>
        <v>724.8</v>
      </c>
    </row>
    <row r="44" spans="1:17" ht="31.5" x14ac:dyDescent="0.25">
      <c r="A44" s="13">
        <v>36</v>
      </c>
      <c r="B44" s="14" t="s">
        <v>52</v>
      </c>
      <c r="C44" s="15" t="s">
        <v>106</v>
      </c>
      <c r="D44" s="15">
        <v>2</v>
      </c>
      <c r="E44" s="16">
        <v>724.8</v>
      </c>
      <c r="F44" s="17">
        <f t="shared" si="0"/>
        <v>724.8</v>
      </c>
      <c r="G44" s="17">
        <v>792.75</v>
      </c>
      <c r="H44" s="17">
        <f t="shared" si="1"/>
        <v>792.75</v>
      </c>
      <c r="I44" s="17">
        <v>770.1</v>
      </c>
      <c r="J44" s="17">
        <f t="shared" si="2"/>
        <v>770.1</v>
      </c>
      <c r="K44" s="18">
        <f t="shared" si="3"/>
        <v>4.537203658372122</v>
      </c>
      <c r="L44" s="19">
        <f t="shared" si="4"/>
        <v>762.55000000000007</v>
      </c>
      <c r="M44" s="20">
        <v>0</v>
      </c>
      <c r="N44" s="21">
        <f t="shared" si="5"/>
        <v>762.55</v>
      </c>
      <c r="O44" s="21">
        <f t="shared" si="6"/>
        <v>1525.1</v>
      </c>
      <c r="P44" s="17">
        <f t="shared" si="7"/>
        <v>724.8</v>
      </c>
      <c r="Q44" s="10">
        <f t="shared" si="8"/>
        <v>1449.6</v>
      </c>
    </row>
    <row r="45" spans="1:17" ht="31.5" x14ac:dyDescent="0.25">
      <c r="A45" s="13">
        <v>37</v>
      </c>
      <c r="B45" s="14" t="s">
        <v>53</v>
      </c>
      <c r="C45" s="15" t="s">
        <v>106</v>
      </c>
      <c r="D45" s="15">
        <v>5</v>
      </c>
      <c r="E45" s="16">
        <v>302.39999999999998</v>
      </c>
      <c r="F45" s="17">
        <f t="shared" si="0"/>
        <v>302.39999999999998</v>
      </c>
      <c r="G45" s="17">
        <v>330.75</v>
      </c>
      <c r="H45" s="17">
        <f t="shared" si="1"/>
        <v>330.75</v>
      </c>
      <c r="I45" s="17">
        <v>321.3</v>
      </c>
      <c r="J45" s="17">
        <f t="shared" si="2"/>
        <v>321.3</v>
      </c>
      <c r="K45" s="18">
        <f t="shared" si="3"/>
        <v>4.5372036583721229</v>
      </c>
      <c r="L45" s="19">
        <f t="shared" si="4"/>
        <v>318.15000000000003</v>
      </c>
      <c r="M45" s="20">
        <v>0</v>
      </c>
      <c r="N45" s="21">
        <f t="shared" si="5"/>
        <v>318.14999999999998</v>
      </c>
      <c r="O45" s="21">
        <f t="shared" si="6"/>
        <v>1590.75</v>
      </c>
      <c r="P45" s="17">
        <f t="shared" si="7"/>
        <v>302.39999999999998</v>
      </c>
      <c r="Q45" s="10">
        <f t="shared" si="8"/>
        <v>1512</v>
      </c>
    </row>
    <row r="46" spans="1:17" ht="31.5" x14ac:dyDescent="0.25">
      <c r="A46" s="13">
        <v>38</v>
      </c>
      <c r="B46" s="14" t="s">
        <v>54</v>
      </c>
      <c r="C46" s="15" t="s">
        <v>106</v>
      </c>
      <c r="D46" s="15">
        <v>7</v>
      </c>
      <c r="E46" s="16">
        <v>464</v>
      </c>
      <c r="F46" s="17">
        <f t="shared" si="0"/>
        <v>464</v>
      </c>
      <c r="G46" s="17">
        <v>507.5</v>
      </c>
      <c r="H46" s="17">
        <f t="shared" si="1"/>
        <v>507.5</v>
      </c>
      <c r="I46" s="17">
        <v>493</v>
      </c>
      <c r="J46" s="17">
        <f t="shared" si="2"/>
        <v>493</v>
      </c>
      <c r="K46" s="18">
        <f t="shared" si="3"/>
        <v>4.5372036583721185</v>
      </c>
      <c r="L46" s="19">
        <f t="shared" si="4"/>
        <v>488.16666666666669</v>
      </c>
      <c r="M46" s="20">
        <v>0</v>
      </c>
      <c r="N46" s="21">
        <f t="shared" si="5"/>
        <v>488.17</v>
      </c>
      <c r="O46" s="21">
        <f t="shared" si="6"/>
        <v>3417.19</v>
      </c>
      <c r="P46" s="17">
        <f t="shared" si="7"/>
        <v>464</v>
      </c>
      <c r="Q46" s="10">
        <f t="shared" si="8"/>
        <v>3248</v>
      </c>
    </row>
    <row r="47" spans="1:17" ht="47.25" x14ac:dyDescent="0.25">
      <c r="A47" s="13">
        <v>39</v>
      </c>
      <c r="B47" s="14" t="s">
        <v>55</v>
      </c>
      <c r="C47" s="15" t="s">
        <v>106</v>
      </c>
      <c r="D47" s="15">
        <v>2</v>
      </c>
      <c r="E47" s="16">
        <v>3361.6</v>
      </c>
      <c r="F47" s="17">
        <f t="shared" si="0"/>
        <v>3361.6</v>
      </c>
      <c r="G47" s="17">
        <v>3676.75</v>
      </c>
      <c r="H47" s="17">
        <f t="shared" si="1"/>
        <v>3676.75</v>
      </c>
      <c r="I47" s="17">
        <v>3571.7</v>
      </c>
      <c r="J47" s="17">
        <f t="shared" si="2"/>
        <v>3571.7</v>
      </c>
      <c r="K47" s="18">
        <f t="shared" si="3"/>
        <v>4.5372036583721203</v>
      </c>
      <c r="L47" s="19">
        <f t="shared" si="4"/>
        <v>3536.6833333333329</v>
      </c>
      <c r="M47" s="20">
        <v>0</v>
      </c>
      <c r="N47" s="21">
        <f t="shared" si="5"/>
        <v>3536.68</v>
      </c>
      <c r="O47" s="21">
        <f t="shared" si="6"/>
        <v>7073.36</v>
      </c>
      <c r="P47" s="17">
        <f t="shared" si="7"/>
        <v>3361.6</v>
      </c>
      <c r="Q47" s="10">
        <f t="shared" si="8"/>
        <v>6723.2</v>
      </c>
    </row>
    <row r="48" spans="1:17" ht="31.5" x14ac:dyDescent="0.25">
      <c r="A48" s="13">
        <v>40</v>
      </c>
      <c r="B48" s="14" t="s">
        <v>56</v>
      </c>
      <c r="C48" s="15" t="s">
        <v>106</v>
      </c>
      <c r="D48" s="15">
        <v>25</v>
      </c>
      <c r="E48" s="16">
        <v>288</v>
      </c>
      <c r="F48" s="17">
        <f t="shared" si="0"/>
        <v>288</v>
      </c>
      <c r="G48" s="17">
        <v>315</v>
      </c>
      <c r="H48" s="17">
        <f t="shared" si="1"/>
        <v>315</v>
      </c>
      <c r="I48" s="17">
        <v>306</v>
      </c>
      <c r="J48" s="17">
        <f t="shared" si="2"/>
        <v>306</v>
      </c>
      <c r="K48" s="18">
        <f t="shared" si="3"/>
        <v>4.5372036583721185</v>
      </c>
      <c r="L48" s="19">
        <f t="shared" si="4"/>
        <v>303</v>
      </c>
      <c r="M48" s="20">
        <v>0</v>
      </c>
      <c r="N48" s="21">
        <f t="shared" si="5"/>
        <v>303</v>
      </c>
      <c r="O48" s="21">
        <f t="shared" si="6"/>
        <v>7575</v>
      </c>
      <c r="P48" s="17">
        <f t="shared" si="7"/>
        <v>288</v>
      </c>
      <c r="Q48" s="10">
        <f t="shared" si="8"/>
        <v>7200</v>
      </c>
    </row>
    <row r="49" spans="1:17" ht="31.5" x14ac:dyDescent="0.25">
      <c r="A49" s="13">
        <v>41</v>
      </c>
      <c r="B49" s="14" t="s">
        <v>57</v>
      </c>
      <c r="C49" s="15" t="s">
        <v>106</v>
      </c>
      <c r="D49" s="15">
        <v>2</v>
      </c>
      <c r="E49" s="16">
        <v>288</v>
      </c>
      <c r="F49" s="17">
        <f t="shared" si="0"/>
        <v>288</v>
      </c>
      <c r="G49" s="17">
        <v>315</v>
      </c>
      <c r="H49" s="17">
        <f t="shared" si="1"/>
        <v>315</v>
      </c>
      <c r="I49" s="17">
        <v>306</v>
      </c>
      <c r="J49" s="17">
        <f t="shared" si="2"/>
        <v>306</v>
      </c>
      <c r="K49" s="18">
        <f t="shared" si="3"/>
        <v>4.5372036583721185</v>
      </c>
      <c r="L49" s="19">
        <f t="shared" si="4"/>
        <v>303</v>
      </c>
      <c r="M49" s="20">
        <v>0</v>
      </c>
      <c r="N49" s="21">
        <f t="shared" si="5"/>
        <v>303</v>
      </c>
      <c r="O49" s="21">
        <f t="shared" si="6"/>
        <v>606</v>
      </c>
      <c r="P49" s="17">
        <f t="shared" si="7"/>
        <v>288</v>
      </c>
      <c r="Q49" s="10">
        <f t="shared" si="8"/>
        <v>576</v>
      </c>
    </row>
    <row r="50" spans="1:17" ht="31.5" x14ac:dyDescent="0.25">
      <c r="A50" s="13">
        <v>42</v>
      </c>
      <c r="B50" s="14" t="s">
        <v>58</v>
      </c>
      <c r="C50" s="15" t="s">
        <v>106</v>
      </c>
      <c r="D50" s="15">
        <v>3</v>
      </c>
      <c r="E50" s="16">
        <v>1704</v>
      </c>
      <c r="F50" s="17">
        <f t="shared" si="0"/>
        <v>1704</v>
      </c>
      <c r="G50" s="17">
        <v>1863.75</v>
      </c>
      <c r="H50" s="17">
        <f t="shared" si="1"/>
        <v>1863.75</v>
      </c>
      <c r="I50" s="17">
        <v>1810.5</v>
      </c>
      <c r="J50" s="17">
        <f t="shared" si="2"/>
        <v>1810.5</v>
      </c>
      <c r="K50" s="18">
        <f t="shared" si="3"/>
        <v>4.5372036583721185</v>
      </c>
      <c r="L50" s="19">
        <f t="shared" si="4"/>
        <v>1792.75</v>
      </c>
      <c r="M50" s="20">
        <v>0</v>
      </c>
      <c r="N50" s="21">
        <f t="shared" si="5"/>
        <v>1792.75</v>
      </c>
      <c r="O50" s="21">
        <f t="shared" si="6"/>
        <v>5378.25</v>
      </c>
      <c r="P50" s="17">
        <f t="shared" si="7"/>
        <v>1704</v>
      </c>
      <c r="Q50" s="10">
        <f t="shared" si="8"/>
        <v>5112</v>
      </c>
    </row>
    <row r="51" spans="1:17" ht="31.5" x14ac:dyDescent="0.25">
      <c r="A51" s="13">
        <v>43</v>
      </c>
      <c r="B51" s="14" t="s">
        <v>59</v>
      </c>
      <c r="C51" s="15" t="s">
        <v>106</v>
      </c>
      <c r="D51" s="15">
        <v>7</v>
      </c>
      <c r="E51" s="16">
        <v>553.6</v>
      </c>
      <c r="F51" s="17">
        <f t="shared" si="0"/>
        <v>553.6</v>
      </c>
      <c r="G51" s="17">
        <v>605.5</v>
      </c>
      <c r="H51" s="17">
        <f t="shared" si="1"/>
        <v>605.5</v>
      </c>
      <c r="I51" s="17">
        <v>588.20000000000005</v>
      </c>
      <c r="J51" s="17">
        <f t="shared" si="2"/>
        <v>588.20000000000005</v>
      </c>
      <c r="K51" s="18">
        <f t="shared" si="3"/>
        <v>4.5372036583721256</v>
      </c>
      <c r="L51" s="19">
        <f t="shared" si="4"/>
        <v>582.43333333333339</v>
      </c>
      <c r="M51" s="20">
        <v>0</v>
      </c>
      <c r="N51" s="21">
        <f t="shared" si="5"/>
        <v>582.42999999999995</v>
      </c>
      <c r="O51" s="21">
        <f t="shared" si="6"/>
        <v>4077.0099999999998</v>
      </c>
      <c r="P51" s="17">
        <f t="shared" si="7"/>
        <v>553.6</v>
      </c>
      <c r="Q51" s="10">
        <f t="shared" si="8"/>
        <v>3875.2000000000003</v>
      </c>
    </row>
    <row r="52" spans="1:17" ht="31.5" x14ac:dyDescent="0.25">
      <c r="A52" s="13">
        <v>44</v>
      </c>
      <c r="B52" s="14" t="s">
        <v>60</v>
      </c>
      <c r="C52" s="15" t="s">
        <v>106</v>
      </c>
      <c r="D52" s="15">
        <v>5</v>
      </c>
      <c r="E52" s="16">
        <v>553.6</v>
      </c>
      <c r="F52" s="17">
        <f t="shared" si="0"/>
        <v>553.6</v>
      </c>
      <c r="G52" s="17">
        <v>605.5</v>
      </c>
      <c r="H52" s="17">
        <f t="shared" si="1"/>
        <v>605.5</v>
      </c>
      <c r="I52" s="17">
        <v>588.20000000000005</v>
      </c>
      <c r="J52" s="17">
        <f t="shared" si="2"/>
        <v>588.20000000000005</v>
      </c>
      <c r="K52" s="18">
        <f t="shared" si="3"/>
        <v>4.5372036583721256</v>
      </c>
      <c r="L52" s="19">
        <f t="shared" si="4"/>
        <v>582.43333333333339</v>
      </c>
      <c r="M52" s="20">
        <v>0</v>
      </c>
      <c r="N52" s="21">
        <f t="shared" si="5"/>
        <v>582.42999999999995</v>
      </c>
      <c r="O52" s="21">
        <f t="shared" si="6"/>
        <v>2912.1499999999996</v>
      </c>
      <c r="P52" s="17">
        <f t="shared" si="7"/>
        <v>553.6</v>
      </c>
      <c r="Q52" s="10">
        <f t="shared" si="8"/>
        <v>2768</v>
      </c>
    </row>
    <row r="53" spans="1:17" ht="31.5" x14ac:dyDescent="0.25">
      <c r="A53" s="13">
        <v>45</v>
      </c>
      <c r="B53" s="14" t="s">
        <v>61</v>
      </c>
      <c r="C53" s="15" t="s">
        <v>106</v>
      </c>
      <c r="D53" s="15">
        <v>5</v>
      </c>
      <c r="E53" s="16">
        <v>553.6</v>
      </c>
      <c r="F53" s="17">
        <f t="shared" si="0"/>
        <v>553.6</v>
      </c>
      <c r="G53" s="17">
        <v>605.5</v>
      </c>
      <c r="H53" s="17">
        <f t="shared" si="1"/>
        <v>605.5</v>
      </c>
      <c r="I53" s="17">
        <v>588.20000000000005</v>
      </c>
      <c r="J53" s="17">
        <f t="shared" si="2"/>
        <v>588.20000000000005</v>
      </c>
      <c r="K53" s="18">
        <f t="shared" si="3"/>
        <v>4.5372036583721256</v>
      </c>
      <c r="L53" s="19">
        <f t="shared" si="4"/>
        <v>582.43333333333339</v>
      </c>
      <c r="M53" s="20">
        <v>0</v>
      </c>
      <c r="N53" s="21">
        <f t="shared" si="5"/>
        <v>582.42999999999995</v>
      </c>
      <c r="O53" s="21">
        <f t="shared" si="6"/>
        <v>2912.1499999999996</v>
      </c>
      <c r="P53" s="17">
        <f t="shared" si="7"/>
        <v>553.6</v>
      </c>
      <c r="Q53" s="10">
        <f t="shared" si="8"/>
        <v>2768</v>
      </c>
    </row>
    <row r="54" spans="1:17" ht="31.5" x14ac:dyDescent="0.25">
      <c r="A54" s="13">
        <v>46</v>
      </c>
      <c r="B54" s="14" t="s">
        <v>62</v>
      </c>
      <c r="C54" s="15" t="s">
        <v>106</v>
      </c>
      <c r="D54" s="15">
        <v>5</v>
      </c>
      <c r="E54" s="16">
        <v>217.6</v>
      </c>
      <c r="F54" s="17">
        <f t="shared" si="0"/>
        <v>217.6</v>
      </c>
      <c r="G54" s="17">
        <v>238</v>
      </c>
      <c r="H54" s="17">
        <f t="shared" si="1"/>
        <v>238</v>
      </c>
      <c r="I54" s="17">
        <v>231.2</v>
      </c>
      <c r="J54" s="17">
        <f t="shared" si="2"/>
        <v>231.2</v>
      </c>
      <c r="K54" s="18">
        <f t="shared" si="3"/>
        <v>4.5372036583721203</v>
      </c>
      <c r="L54" s="19">
        <f t="shared" si="4"/>
        <v>228.93333333333331</v>
      </c>
      <c r="M54" s="20">
        <v>0</v>
      </c>
      <c r="N54" s="21">
        <f t="shared" si="5"/>
        <v>228.93</v>
      </c>
      <c r="O54" s="21">
        <f t="shared" si="6"/>
        <v>1144.6500000000001</v>
      </c>
      <c r="P54" s="17">
        <f t="shared" si="7"/>
        <v>217.6</v>
      </c>
      <c r="Q54" s="10">
        <f t="shared" si="8"/>
        <v>1088</v>
      </c>
    </row>
    <row r="55" spans="1:17" ht="15.75" x14ac:dyDescent="0.25">
      <c r="A55" s="13">
        <v>47</v>
      </c>
      <c r="B55" s="14" t="s">
        <v>63</v>
      </c>
      <c r="C55" s="15" t="s">
        <v>107</v>
      </c>
      <c r="D55" s="15">
        <v>55</v>
      </c>
      <c r="E55" s="16">
        <v>16</v>
      </c>
      <c r="F55" s="17">
        <f t="shared" si="0"/>
        <v>16</v>
      </c>
      <c r="G55" s="17">
        <v>17.5</v>
      </c>
      <c r="H55" s="17">
        <f t="shared" si="1"/>
        <v>17.5</v>
      </c>
      <c r="I55" s="17">
        <v>17</v>
      </c>
      <c r="J55" s="17">
        <f t="shared" si="2"/>
        <v>17</v>
      </c>
      <c r="K55" s="18">
        <f t="shared" si="3"/>
        <v>4.5372036583721185</v>
      </c>
      <c r="L55" s="19">
        <f t="shared" si="4"/>
        <v>16.833333333333332</v>
      </c>
      <c r="M55" s="20">
        <v>0</v>
      </c>
      <c r="N55" s="21">
        <f t="shared" si="5"/>
        <v>16.829999999999998</v>
      </c>
      <c r="O55" s="21">
        <f t="shared" si="6"/>
        <v>925.64999999999986</v>
      </c>
      <c r="P55" s="17">
        <f t="shared" si="7"/>
        <v>16</v>
      </c>
      <c r="Q55" s="10">
        <f t="shared" si="8"/>
        <v>880</v>
      </c>
    </row>
    <row r="56" spans="1:17" ht="47.25" x14ac:dyDescent="0.25">
      <c r="A56" s="13">
        <v>48</v>
      </c>
      <c r="B56" s="14" t="s">
        <v>64</v>
      </c>
      <c r="C56" s="15" t="s">
        <v>106</v>
      </c>
      <c r="D56" s="15">
        <v>3</v>
      </c>
      <c r="E56" s="16">
        <v>200</v>
      </c>
      <c r="F56" s="17">
        <f t="shared" si="0"/>
        <v>200</v>
      </c>
      <c r="G56" s="17">
        <v>218.75</v>
      </c>
      <c r="H56" s="17">
        <f t="shared" si="1"/>
        <v>218.75</v>
      </c>
      <c r="I56" s="17">
        <v>212.5</v>
      </c>
      <c r="J56" s="17">
        <f t="shared" si="2"/>
        <v>212.5</v>
      </c>
      <c r="K56" s="18">
        <f t="shared" si="3"/>
        <v>4.5372036583721194</v>
      </c>
      <c r="L56" s="19">
        <f t="shared" si="4"/>
        <v>210.41666666666666</v>
      </c>
      <c r="M56" s="20">
        <v>0</v>
      </c>
      <c r="N56" s="21">
        <f t="shared" si="5"/>
        <v>210.42</v>
      </c>
      <c r="O56" s="21">
        <f t="shared" si="6"/>
        <v>631.26</v>
      </c>
      <c r="P56" s="17">
        <f t="shared" si="7"/>
        <v>200</v>
      </c>
      <c r="Q56" s="10">
        <f t="shared" si="8"/>
        <v>600</v>
      </c>
    </row>
    <row r="57" spans="1:17" ht="15.75" x14ac:dyDescent="0.25">
      <c r="A57" s="13">
        <v>49</v>
      </c>
      <c r="B57" s="14" t="s">
        <v>65</v>
      </c>
      <c r="C57" s="23" t="s">
        <v>106</v>
      </c>
      <c r="D57" s="24">
        <v>6</v>
      </c>
      <c r="E57" s="16">
        <v>232</v>
      </c>
      <c r="F57" s="17">
        <f t="shared" si="0"/>
        <v>232</v>
      </c>
      <c r="G57" s="17">
        <v>253.75</v>
      </c>
      <c r="H57" s="17">
        <f t="shared" si="1"/>
        <v>253.75</v>
      </c>
      <c r="I57" s="17">
        <v>246.5</v>
      </c>
      <c r="J57" s="17">
        <f t="shared" si="2"/>
        <v>246.5</v>
      </c>
      <c r="K57" s="18">
        <f t="shared" si="3"/>
        <v>4.5372036583721185</v>
      </c>
      <c r="L57" s="19">
        <f t="shared" si="4"/>
        <v>244.08333333333334</v>
      </c>
      <c r="M57" s="20">
        <v>0</v>
      </c>
      <c r="N57" s="21">
        <f t="shared" si="5"/>
        <v>244.08</v>
      </c>
      <c r="O57" s="21">
        <f t="shared" si="6"/>
        <v>1464.48</v>
      </c>
      <c r="P57" s="17">
        <f t="shared" si="7"/>
        <v>232</v>
      </c>
      <c r="Q57" s="10">
        <f t="shared" si="8"/>
        <v>1392</v>
      </c>
    </row>
    <row r="58" spans="1:17" ht="31.5" x14ac:dyDescent="0.25">
      <c r="A58" s="13">
        <v>50</v>
      </c>
      <c r="B58" s="14" t="s">
        <v>66</v>
      </c>
      <c r="C58" s="23" t="s">
        <v>106</v>
      </c>
      <c r="D58" s="24">
        <v>35</v>
      </c>
      <c r="E58" s="16">
        <v>97.6</v>
      </c>
      <c r="F58" s="17">
        <f t="shared" si="0"/>
        <v>97.6</v>
      </c>
      <c r="G58" s="17">
        <v>106.75</v>
      </c>
      <c r="H58" s="17">
        <f t="shared" si="1"/>
        <v>106.75</v>
      </c>
      <c r="I58" s="17">
        <v>103.7</v>
      </c>
      <c r="J58" s="17">
        <f t="shared" si="2"/>
        <v>103.7</v>
      </c>
      <c r="K58" s="18">
        <f t="shared" si="3"/>
        <v>4.5372036583721211</v>
      </c>
      <c r="L58" s="19">
        <f t="shared" si="4"/>
        <v>102.68333333333334</v>
      </c>
      <c r="M58" s="20">
        <v>0</v>
      </c>
      <c r="N58" s="21">
        <f t="shared" si="5"/>
        <v>102.68</v>
      </c>
      <c r="O58" s="21">
        <f t="shared" si="6"/>
        <v>3593.8</v>
      </c>
      <c r="P58" s="17">
        <f t="shared" si="7"/>
        <v>97.6</v>
      </c>
      <c r="Q58" s="10">
        <f t="shared" si="8"/>
        <v>3416</v>
      </c>
    </row>
    <row r="59" spans="1:17" ht="31.5" x14ac:dyDescent="0.25">
      <c r="A59" s="13">
        <v>51</v>
      </c>
      <c r="B59" s="14" t="s">
        <v>67</v>
      </c>
      <c r="C59" s="23" t="s">
        <v>106</v>
      </c>
      <c r="D59" s="24">
        <v>3</v>
      </c>
      <c r="E59" s="16">
        <v>2720</v>
      </c>
      <c r="F59" s="17">
        <f t="shared" si="0"/>
        <v>2720</v>
      </c>
      <c r="G59" s="17">
        <v>2975</v>
      </c>
      <c r="H59" s="17">
        <f t="shared" si="1"/>
        <v>2975</v>
      </c>
      <c r="I59" s="17">
        <v>2890</v>
      </c>
      <c r="J59" s="17">
        <f t="shared" si="2"/>
        <v>2890</v>
      </c>
      <c r="K59" s="18">
        <f t="shared" si="3"/>
        <v>4.5372036583721194</v>
      </c>
      <c r="L59" s="19">
        <f t="shared" si="4"/>
        <v>2861.6666666666665</v>
      </c>
      <c r="M59" s="20">
        <v>0</v>
      </c>
      <c r="N59" s="21">
        <f t="shared" si="5"/>
        <v>2861.67</v>
      </c>
      <c r="O59" s="21">
        <f t="shared" si="6"/>
        <v>8585.01</v>
      </c>
      <c r="P59" s="17">
        <f t="shared" si="7"/>
        <v>2720</v>
      </c>
      <c r="Q59" s="10">
        <f t="shared" si="8"/>
        <v>8160</v>
      </c>
    </row>
    <row r="60" spans="1:17" ht="31.5" x14ac:dyDescent="0.25">
      <c r="A60" s="13">
        <v>52</v>
      </c>
      <c r="B60" s="14" t="s">
        <v>68</v>
      </c>
      <c r="C60" s="23" t="s">
        <v>108</v>
      </c>
      <c r="D60" s="24">
        <v>10</v>
      </c>
      <c r="E60" s="16">
        <v>208</v>
      </c>
      <c r="F60" s="17">
        <f t="shared" si="0"/>
        <v>208</v>
      </c>
      <c r="G60" s="17">
        <v>227.5</v>
      </c>
      <c r="H60" s="17">
        <f t="shared" si="1"/>
        <v>227.5</v>
      </c>
      <c r="I60" s="17">
        <v>221</v>
      </c>
      <c r="J60" s="17">
        <f t="shared" si="2"/>
        <v>221</v>
      </c>
      <c r="K60" s="18">
        <f t="shared" si="3"/>
        <v>4.5372036583721185</v>
      </c>
      <c r="L60" s="19">
        <f t="shared" si="4"/>
        <v>218.83333333333334</v>
      </c>
      <c r="M60" s="20">
        <v>0</v>
      </c>
      <c r="N60" s="21">
        <f t="shared" si="5"/>
        <v>218.83</v>
      </c>
      <c r="O60" s="21">
        <f t="shared" si="6"/>
        <v>2188.3000000000002</v>
      </c>
      <c r="P60" s="17">
        <f t="shared" si="7"/>
        <v>208</v>
      </c>
      <c r="Q60" s="10">
        <f t="shared" si="8"/>
        <v>2080</v>
      </c>
    </row>
    <row r="61" spans="1:17" ht="15.75" x14ac:dyDescent="0.25">
      <c r="A61" s="13">
        <v>53</v>
      </c>
      <c r="B61" s="14" t="s">
        <v>69</v>
      </c>
      <c r="C61" s="23" t="s">
        <v>108</v>
      </c>
      <c r="D61" s="24">
        <v>5</v>
      </c>
      <c r="E61" s="16">
        <v>1632</v>
      </c>
      <c r="F61" s="17">
        <f t="shared" si="0"/>
        <v>1632</v>
      </c>
      <c r="G61" s="17">
        <v>1785</v>
      </c>
      <c r="H61" s="17">
        <f t="shared" si="1"/>
        <v>1785</v>
      </c>
      <c r="I61" s="17">
        <v>1734</v>
      </c>
      <c r="J61" s="17">
        <f t="shared" si="2"/>
        <v>1734</v>
      </c>
      <c r="K61" s="18">
        <f t="shared" si="3"/>
        <v>4.5372036583721194</v>
      </c>
      <c r="L61" s="19">
        <f t="shared" si="4"/>
        <v>1717</v>
      </c>
      <c r="M61" s="20">
        <v>0</v>
      </c>
      <c r="N61" s="21">
        <f t="shared" si="5"/>
        <v>1717</v>
      </c>
      <c r="O61" s="21">
        <f t="shared" si="6"/>
        <v>8585</v>
      </c>
      <c r="P61" s="17">
        <f t="shared" si="7"/>
        <v>1632</v>
      </c>
      <c r="Q61" s="10">
        <f t="shared" si="8"/>
        <v>8160</v>
      </c>
    </row>
    <row r="62" spans="1:17" ht="15.75" x14ac:dyDescent="0.25">
      <c r="A62" s="13">
        <v>54</v>
      </c>
      <c r="B62" s="14" t="s">
        <v>70</v>
      </c>
      <c r="C62" s="23" t="s">
        <v>106</v>
      </c>
      <c r="D62" s="24">
        <v>1</v>
      </c>
      <c r="E62" s="16">
        <v>1592</v>
      </c>
      <c r="F62" s="17">
        <f t="shared" si="0"/>
        <v>1592</v>
      </c>
      <c r="G62" s="17">
        <v>1741.25</v>
      </c>
      <c r="H62" s="17">
        <f t="shared" si="1"/>
        <v>1741.25</v>
      </c>
      <c r="I62" s="17">
        <v>1691.5</v>
      </c>
      <c r="J62" s="17">
        <f t="shared" si="2"/>
        <v>1691.5</v>
      </c>
      <c r="K62" s="18">
        <f t="shared" si="3"/>
        <v>4.5372036583721185</v>
      </c>
      <c r="L62" s="19">
        <f t="shared" si="4"/>
        <v>1674.9166666666667</v>
      </c>
      <c r="M62" s="20">
        <v>0</v>
      </c>
      <c r="N62" s="21">
        <f t="shared" si="5"/>
        <v>1674.92</v>
      </c>
      <c r="O62" s="21">
        <f t="shared" si="6"/>
        <v>1674.92</v>
      </c>
      <c r="P62" s="17">
        <f t="shared" si="7"/>
        <v>1592</v>
      </c>
      <c r="Q62" s="10">
        <f t="shared" si="8"/>
        <v>1592</v>
      </c>
    </row>
    <row r="63" spans="1:17" ht="15.75" x14ac:dyDescent="0.25">
      <c r="A63" s="13">
        <v>55</v>
      </c>
      <c r="B63" s="14" t="s">
        <v>71</v>
      </c>
      <c r="C63" s="23" t="s">
        <v>106</v>
      </c>
      <c r="D63" s="24">
        <v>4</v>
      </c>
      <c r="E63" s="16">
        <v>2536</v>
      </c>
      <c r="F63" s="17">
        <f t="shared" si="0"/>
        <v>2536</v>
      </c>
      <c r="G63" s="17">
        <v>2773.75</v>
      </c>
      <c r="H63" s="17">
        <f t="shared" si="1"/>
        <v>2773.75</v>
      </c>
      <c r="I63" s="17">
        <v>2694.5</v>
      </c>
      <c r="J63" s="17">
        <f t="shared" si="2"/>
        <v>2694.5</v>
      </c>
      <c r="K63" s="18">
        <f t="shared" si="3"/>
        <v>4.5372036583721185</v>
      </c>
      <c r="L63" s="19">
        <f t="shared" si="4"/>
        <v>2668.0833333333335</v>
      </c>
      <c r="M63" s="20">
        <v>0</v>
      </c>
      <c r="N63" s="21">
        <f t="shared" si="5"/>
        <v>2668.08</v>
      </c>
      <c r="O63" s="21">
        <f t="shared" si="6"/>
        <v>10672.32</v>
      </c>
      <c r="P63" s="17">
        <f t="shared" si="7"/>
        <v>2536</v>
      </c>
      <c r="Q63" s="10">
        <f t="shared" si="8"/>
        <v>10144</v>
      </c>
    </row>
    <row r="64" spans="1:17" ht="31.5" x14ac:dyDescent="0.25">
      <c r="A64" s="13">
        <v>56</v>
      </c>
      <c r="B64" s="14" t="s">
        <v>72</v>
      </c>
      <c r="C64" s="23" t="s">
        <v>108</v>
      </c>
      <c r="D64" s="24">
        <v>1</v>
      </c>
      <c r="E64" s="16">
        <v>268.8</v>
      </c>
      <c r="F64" s="17">
        <f t="shared" si="0"/>
        <v>268.8</v>
      </c>
      <c r="G64" s="17">
        <v>294</v>
      </c>
      <c r="H64" s="17">
        <f t="shared" si="1"/>
        <v>294</v>
      </c>
      <c r="I64" s="17">
        <v>285.60000000000002</v>
      </c>
      <c r="J64" s="17">
        <f t="shared" si="2"/>
        <v>285.60000000000002</v>
      </c>
      <c r="K64" s="18">
        <f t="shared" si="3"/>
        <v>4.5372036583721176</v>
      </c>
      <c r="L64" s="19">
        <f t="shared" si="4"/>
        <v>282.8</v>
      </c>
      <c r="M64" s="20">
        <v>0</v>
      </c>
      <c r="N64" s="21">
        <f t="shared" si="5"/>
        <v>282.8</v>
      </c>
      <c r="O64" s="21">
        <f t="shared" si="6"/>
        <v>282.8</v>
      </c>
      <c r="P64" s="17">
        <f t="shared" si="7"/>
        <v>268.8</v>
      </c>
      <c r="Q64" s="10">
        <f t="shared" si="8"/>
        <v>268.8</v>
      </c>
    </row>
    <row r="65" spans="1:17" ht="31.5" x14ac:dyDescent="0.25">
      <c r="A65" s="13">
        <v>57</v>
      </c>
      <c r="B65" s="14" t="s">
        <v>73</v>
      </c>
      <c r="C65" s="23" t="s">
        <v>108</v>
      </c>
      <c r="D65" s="24">
        <v>1</v>
      </c>
      <c r="E65" s="16">
        <v>268.8</v>
      </c>
      <c r="F65" s="17">
        <f t="shared" si="0"/>
        <v>268.8</v>
      </c>
      <c r="G65" s="17">
        <v>294</v>
      </c>
      <c r="H65" s="17">
        <f t="shared" si="1"/>
        <v>294</v>
      </c>
      <c r="I65" s="17">
        <v>285.60000000000002</v>
      </c>
      <c r="J65" s="17">
        <f t="shared" si="2"/>
        <v>285.60000000000002</v>
      </c>
      <c r="K65" s="18">
        <f t="shared" si="3"/>
        <v>4.5372036583721176</v>
      </c>
      <c r="L65" s="19">
        <f t="shared" si="4"/>
        <v>282.8</v>
      </c>
      <c r="M65" s="20">
        <v>0</v>
      </c>
      <c r="N65" s="21">
        <f t="shared" si="5"/>
        <v>282.8</v>
      </c>
      <c r="O65" s="21">
        <f t="shared" si="6"/>
        <v>282.8</v>
      </c>
      <c r="P65" s="17">
        <f t="shared" si="7"/>
        <v>268.8</v>
      </c>
      <c r="Q65" s="10">
        <f t="shared" si="8"/>
        <v>268.8</v>
      </c>
    </row>
    <row r="66" spans="1:17" ht="31.5" x14ac:dyDescent="0.25">
      <c r="A66" s="13">
        <v>58</v>
      </c>
      <c r="B66" s="14" t="s">
        <v>74</v>
      </c>
      <c r="C66" s="23" t="s">
        <v>108</v>
      </c>
      <c r="D66" s="24">
        <v>1</v>
      </c>
      <c r="E66" s="16">
        <v>268.8</v>
      </c>
      <c r="F66" s="17">
        <f t="shared" si="0"/>
        <v>268.8</v>
      </c>
      <c r="G66" s="17">
        <v>294</v>
      </c>
      <c r="H66" s="17">
        <f t="shared" si="1"/>
        <v>294</v>
      </c>
      <c r="I66" s="17">
        <v>285.60000000000002</v>
      </c>
      <c r="J66" s="17">
        <f t="shared" si="2"/>
        <v>285.60000000000002</v>
      </c>
      <c r="K66" s="18">
        <f t="shared" si="3"/>
        <v>4.5372036583721176</v>
      </c>
      <c r="L66" s="19">
        <f t="shared" si="4"/>
        <v>282.8</v>
      </c>
      <c r="M66" s="20">
        <v>0</v>
      </c>
      <c r="N66" s="21">
        <f t="shared" si="5"/>
        <v>282.8</v>
      </c>
      <c r="O66" s="21">
        <f t="shared" si="6"/>
        <v>282.8</v>
      </c>
      <c r="P66" s="17">
        <f t="shared" si="7"/>
        <v>268.8</v>
      </c>
      <c r="Q66" s="10">
        <f t="shared" si="8"/>
        <v>268.8</v>
      </c>
    </row>
    <row r="67" spans="1:17" ht="15.75" x14ac:dyDescent="0.25">
      <c r="A67" s="13">
        <v>59</v>
      </c>
      <c r="B67" s="14" t="s">
        <v>75</v>
      </c>
      <c r="C67" s="23" t="s">
        <v>106</v>
      </c>
      <c r="D67" s="24">
        <v>40</v>
      </c>
      <c r="E67" s="16">
        <v>400</v>
      </c>
      <c r="F67" s="17">
        <f t="shared" si="0"/>
        <v>400</v>
      </c>
      <c r="G67" s="17">
        <v>437.5</v>
      </c>
      <c r="H67" s="17">
        <f t="shared" si="1"/>
        <v>437.5</v>
      </c>
      <c r="I67" s="17">
        <v>425</v>
      </c>
      <c r="J67" s="17">
        <f>I67-(I67/(100+M67)*M67)</f>
        <v>425</v>
      </c>
      <c r="K67" s="18">
        <f>(SQRT(((E67-AVERAGE(I67,E67,G67))^2+(I67-AVERAGE(I67,E67,G67))^2+(G67-AVERAGE(E67,G67,I67))^2)/2))/AVERAGE(I67,E67,G67)*100</f>
        <v>4.5372036583721194</v>
      </c>
      <c r="L67" s="19">
        <f t="shared" si="4"/>
        <v>420.83333333333331</v>
      </c>
      <c r="M67" s="20">
        <v>0</v>
      </c>
      <c r="N67" s="21">
        <f t="shared" si="5"/>
        <v>420.83</v>
      </c>
      <c r="O67" s="21">
        <f t="shared" si="6"/>
        <v>16833.2</v>
      </c>
      <c r="P67" s="17">
        <f>MIN(E67,G67,I67)</f>
        <v>400</v>
      </c>
      <c r="Q67" s="10">
        <f t="shared" si="8"/>
        <v>16000</v>
      </c>
    </row>
    <row r="68" spans="1:17" ht="15.75" x14ac:dyDescent="0.25">
      <c r="A68" s="13">
        <v>60</v>
      </c>
      <c r="B68" s="14" t="s">
        <v>76</v>
      </c>
      <c r="C68" s="23" t="s">
        <v>106</v>
      </c>
      <c r="D68" s="24">
        <v>30</v>
      </c>
      <c r="E68" s="16">
        <v>400</v>
      </c>
      <c r="F68" s="17">
        <f t="shared" si="0"/>
        <v>400</v>
      </c>
      <c r="G68" s="17">
        <v>437.5</v>
      </c>
      <c r="H68" s="17">
        <f t="shared" si="1"/>
        <v>437.5</v>
      </c>
      <c r="I68" s="17">
        <v>425</v>
      </c>
      <c r="J68" s="17">
        <f>I68-(I68/(100+M68)*M68)</f>
        <v>425</v>
      </c>
      <c r="K68" s="18">
        <f>(SQRT(((E68-AVERAGE(I68,E68,G68))^2+(I68-AVERAGE(I68,E68,G68))^2+(G68-AVERAGE(E68,G68,I68))^2)/2))/AVERAGE(I68,E68,G68)*100</f>
        <v>4.5372036583721194</v>
      </c>
      <c r="L68" s="19">
        <f t="shared" si="4"/>
        <v>420.83333333333331</v>
      </c>
      <c r="M68" s="20">
        <v>0</v>
      </c>
      <c r="N68" s="21">
        <f t="shared" si="5"/>
        <v>420.83</v>
      </c>
      <c r="O68" s="21">
        <f t="shared" si="6"/>
        <v>12624.9</v>
      </c>
      <c r="P68" s="17">
        <f>MIN(E68,G68,I68)</f>
        <v>400</v>
      </c>
      <c r="Q68" s="10">
        <f t="shared" si="8"/>
        <v>12000</v>
      </c>
    </row>
    <row r="69" spans="1:17" ht="15.75" x14ac:dyDescent="0.25">
      <c r="A69" s="13">
        <v>61</v>
      </c>
      <c r="B69" s="14" t="s">
        <v>77</v>
      </c>
      <c r="C69" s="23" t="s">
        <v>106</v>
      </c>
      <c r="D69" s="24">
        <v>25</v>
      </c>
      <c r="E69" s="16">
        <v>400</v>
      </c>
      <c r="F69" s="17">
        <f t="shared" si="0"/>
        <v>400</v>
      </c>
      <c r="G69" s="17">
        <v>437.5</v>
      </c>
      <c r="H69" s="17">
        <f t="shared" si="1"/>
        <v>437.5</v>
      </c>
      <c r="I69" s="17">
        <v>425</v>
      </c>
      <c r="J69" s="17">
        <f t="shared" si="2"/>
        <v>425</v>
      </c>
      <c r="K69" s="18">
        <f t="shared" si="3"/>
        <v>4.5372036583721194</v>
      </c>
      <c r="L69" s="19">
        <f t="shared" si="4"/>
        <v>420.83333333333331</v>
      </c>
      <c r="M69" s="20">
        <v>0</v>
      </c>
      <c r="N69" s="21">
        <f t="shared" si="5"/>
        <v>420.83</v>
      </c>
      <c r="O69" s="21">
        <f t="shared" si="6"/>
        <v>10520.75</v>
      </c>
      <c r="P69" s="17">
        <f t="shared" si="7"/>
        <v>400</v>
      </c>
      <c r="Q69" s="10">
        <f t="shared" si="8"/>
        <v>10000</v>
      </c>
    </row>
    <row r="70" spans="1:17" ht="15.75" x14ac:dyDescent="0.25">
      <c r="A70" s="13">
        <v>62</v>
      </c>
      <c r="B70" s="14" t="s">
        <v>78</v>
      </c>
      <c r="C70" s="23" t="s">
        <v>106</v>
      </c>
      <c r="D70" s="24">
        <v>20</v>
      </c>
      <c r="E70" s="16">
        <v>400</v>
      </c>
      <c r="F70" s="17">
        <f t="shared" si="0"/>
        <v>400</v>
      </c>
      <c r="G70" s="17">
        <v>437.5</v>
      </c>
      <c r="H70" s="17">
        <f t="shared" si="1"/>
        <v>437.5</v>
      </c>
      <c r="I70" s="17">
        <v>425</v>
      </c>
      <c r="J70" s="17">
        <f t="shared" si="2"/>
        <v>425</v>
      </c>
      <c r="K70" s="18">
        <f t="shared" si="3"/>
        <v>4.5372036583721194</v>
      </c>
      <c r="L70" s="19">
        <f t="shared" si="4"/>
        <v>420.83333333333331</v>
      </c>
      <c r="M70" s="20">
        <v>0</v>
      </c>
      <c r="N70" s="21">
        <f t="shared" si="5"/>
        <v>420.83</v>
      </c>
      <c r="O70" s="21">
        <f t="shared" si="6"/>
        <v>8416.6</v>
      </c>
      <c r="P70" s="17">
        <f t="shared" si="7"/>
        <v>400</v>
      </c>
      <c r="Q70" s="10">
        <f t="shared" si="8"/>
        <v>8000</v>
      </c>
    </row>
    <row r="71" spans="1:17" ht="15.75" x14ac:dyDescent="0.25">
      <c r="A71" s="13">
        <v>63</v>
      </c>
      <c r="B71" s="14" t="s">
        <v>79</v>
      </c>
      <c r="C71" s="23" t="s">
        <v>106</v>
      </c>
      <c r="D71" s="24">
        <v>20</v>
      </c>
      <c r="E71" s="16">
        <v>400</v>
      </c>
      <c r="F71" s="17">
        <f t="shared" si="0"/>
        <v>400</v>
      </c>
      <c r="G71" s="17">
        <v>437.5</v>
      </c>
      <c r="H71" s="17">
        <f t="shared" si="1"/>
        <v>437.5</v>
      </c>
      <c r="I71" s="17">
        <v>425</v>
      </c>
      <c r="J71" s="17">
        <f t="shared" si="2"/>
        <v>425</v>
      </c>
      <c r="K71" s="18">
        <f t="shared" si="3"/>
        <v>4.5372036583721194</v>
      </c>
      <c r="L71" s="19">
        <f t="shared" si="4"/>
        <v>420.83333333333331</v>
      </c>
      <c r="M71" s="20">
        <v>0</v>
      </c>
      <c r="N71" s="21">
        <f t="shared" si="5"/>
        <v>420.83</v>
      </c>
      <c r="O71" s="21">
        <f t="shared" si="6"/>
        <v>8416.6</v>
      </c>
      <c r="P71" s="17">
        <f t="shared" si="7"/>
        <v>400</v>
      </c>
      <c r="Q71" s="10">
        <f t="shared" si="8"/>
        <v>8000</v>
      </c>
    </row>
    <row r="72" spans="1:17" ht="15.75" x14ac:dyDescent="0.25">
      <c r="A72" s="13">
        <v>64</v>
      </c>
      <c r="B72" s="14" t="s">
        <v>80</v>
      </c>
      <c r="C72" s="23" t="s">
        <v>106</v>
      </c>
      <c r="D72" s="24">
        <v>20</v>
      </c>
      <c r="E72" s="16">
        <v>400</v>
      </c>
      <c r="F72" s="17">
        <f t="shared" si="0"/>
        <v>400</v>
      </c>
      <c r="G72" s="17">
        <v>437.5</v>
      </c>
      <c r="H72" s="17">
        <f t="shared" si="1"/>
        <v>437.5</v>
      </c>
      <c r="I72" s="17">
        <v>425</v>
      </c>
      <c r="J72" s="17">
        <f t="shared" si="2"/>
        <v>425</v>
      </c>
      <c r="K72" s="18">
        <f t="shared" si="3"/>
        <v>4.5372036583721194</v>
      </c>
      <c r="L72" s="19">
        <f t="shared" si="4"/>
        <v>420.83333333333331</v>
      </c>
      <c r="M72" s="20">
        <v>0</v>
      </c>
      <c r="N72" s="21">
        <f t="shared" si="5"/>
        <v>420.83</v>
      </c>
      <c r="O72" s="21">
        <f t="shared" si="6"/>
        <v>8416.6</v>
      </c>
      <c r="P72" s="17">
        <f t="shared" si="7"/>
        <v>400</v>
      </c>
      <c r="Q72" s="10">
        <f t="shared" si="8"/>
        <v>8000</v>
      </c>
    </row>
    <row r="73" spans="1:17" ht="15.75" x14ac:dyDescent="0.25">
      <c r="A73" s="13">
        <v>65</v>
      </c>
      <c r="B73" s="14" t="s">
        <v>81</v>
      </c>
      <c r="C73" s="23" t="s">
        <v>108</v>
      </c>
      <c r="D73" s="24">
        <v>2</v>
      </c>
      <c r="E73" s="16">
        <v>920</v>
      </c>
      <c r="F73" s="17">
        <f t="shared" si="0"/>
        <v>920</v>
      </c>
      <c r="G73" s="17">
        <v>1006.25</v>
      </c>
      <c r="H73" s="17">
        <f t="shared" si="1"/>
        <v>1006.25</v>
      </c>
      <c r="I73" s="17">
        <v>977.5</v>
      </c>
      <c r="J73" s="17">
        <f t="shared" si="2"/>
        <v>977.5</v>
      </c>
      <c r="K73" s="18">
        <f t="shared" si="3"/>
        <v>4.5372036583721185</v>
      </c>
      <c r="L73" s="19">
        <f t="shared" si="4"/>
        <v>967.91666666666663</v>
      </c>
      <c r="M73" s="20">
        <v>0</v>
      </c>
      <c r="N73" s="21">
        <f t="shared" si="5"/>
        <v>967.92</v>
      </c>
      <c r="O73" s="21">
        <f t="shared" si="6"/>
        <v>1935.84</v>
      </c>
      <c r="P73" s="17">
        <f t="shared" si="7"/>
        <v>920</v>
      </c>
      <c r="Q73" s="10">
        <f t="shared" si="8"/>
        <v>1840</v>
      </c>
    </row>
    <row r="74" spans="1:17" ht="31.5" x14ac:dyDescent="0.25">
      <c r="A74" s="13">
        <v>66</v>
      </c>
      <c r="B74" s="14" t="s">
        <v>82</v>
      </c>
      <c r="C74" s="23" t="s">
        <v>108</v>
      </c>
      <c r="D74" s="24">
        <v>45</v>
      </c>
      <c r="E74" s="16">
        <v>1184</v>
      </c>
      <c r="F74" s="17">
        <f t="shared" ref="F74:F97" si="9">E74-(E74/(100+M74)*M74)</f>
        <v>1184</v>
      </c>
      <c r="G74" s="17">
        <v>1295</v>
      </c>
      <c r="H74" s="17">
        <f t="shared" ref="H74:H97" si="10">G74-(G74/(100+M74)*M74)</f>
        <v>1295</v>
      </c>
      <c r="I74" s="17">
        <v>1258</v>
      </c>
      <c r="J74" s="17">
        <f t="shared" ref="J74:J97" si="11">I74-(I74/(100+M74)*M74)</f>
        <v>1258</v>
      </c>
      <c r="K74" s="18">
        <f t="shared" ref="K74:K97" si="12">(SQRT(((E74-AVERAGE(I74,E74,G74))^2+(I74-AVERAGE(I74,E74,G74))^2+(G74-AVERAGE(E74,G74,I74))^2)/2))/AVERAGE(I74,E74,G74)*100</f>
        <v>4.5372036583721176</v>
      </c>
      <c r="L74" s="19">
        <f t="shared" ref="L74:L97" si="13">AVERAGE(F74,J74,H74)</f>
        <v>1245.6666666666667</v>
      </c>
      <c r="M74" s="20">
        <v>0</v>
      </c>
      <c r="N74" s="21">
        <f t="shared" ref="N74:N97" si="14">ROUND(L74+L74/100*M74, 2)</f>
        <v>1245.67</v>
      </c>
      <c r="O74" s="21">
        <f t="shared" ref="O74:O97" si="15">N74*D74</f>
        <v>56055.15</v>
      </c>
      <c r="P74" s="17">
        <f t="shared" ref="P74:P97" si="16">MIN(E74,G74,I74)</f>
        <v>1184</v>
      </c>
      <c r="Q74" s="10">
        <f t="shared" ref="Q74:Q97" si="17">P74*D74</f>
        <v>53280</v>
      </c>
    </row>
    <row r="75" spans="1:17" ht="47.25" x14ac:dyDescent="0.25">
      <c r="A75" s="13">
        <v>67</v>
      </c>
      <c r="B75" s="14" t="s">
        <v>83</v>
      </c>
      <c r="C75" s="23" t="s">
        <v>108</v>
      </c>
      <c r="D75" s="24">
        <v>4</v>
      </c>
      <c r="E75" s="16">
        <v>3616</v>
      </c>
      <c r="F75" s="17">
        <f t="shared" si="9"/>
        <v>3616</v>
      </c>
      <c r="G75" s="17">
        <v>3955</v>
      </c>
      <c r="H75" s="17">
        <f t="shared" si="10"/>
        <v>3955</v>
      </c>
      <c r="I75" s="17">
        <v>3842</v>
      </c>
      <c r="J75" s="17">
        <f t="shared" si="11"/>
        <v>3842</v>
      </c>
      <c r="K75" s="18">
        <f t="shared" si="12"/>
        <v>4.5372036583721185</v>
      </c>
      <c r="L75" s="19">
        <f t="shared" si="13"/>
        <v>3804.3333333333335</v>
      </c>
      <c r="M75" s="20">
        <v>0</v>
      </c>
      <c r="N75" s="21">
        <f t="shared" si="14"/>
        <v>3804.33</v>
      </c>
      <c r="O75" s="21">
        <f t="shared" si="15"/>
        <v>15217.32</v>
      </c>
      <c r="P75" s="17">
        <f t="shared" si="16"/>
        <v>3616</v>
      </c>
      <c r="Q75" s="10">
        <f t="shared" si="17"/>
        <v>14464</v>
      </c>
    </row>
    <row r="76" spans="1:17" ht="47.25" x14ac:dyDescent="0.25">
      <c r="A76" s="13">
        <v>68</v>
      </c>
      <c r="B76" s="14" t="s">
        <v>84</v>
      </c>
      <c r="C76" s="23" t="s">
        <v>108</v>
      </c>
      <c r="D76" s="24">
        <v>2</v>
      </c>
      <c r="E76" s="16">
        <v>3040</v>
      </c>
      <c r="F76" s="17">
        <f t="shared" si="9"/>
        <v>3040</v>
      </c>
      <c r="G76" s="17">
        <v>3325</v>
      </c>
      <c r="H76" s="17">
        <f t="shared" si="10"/>
        <v>3325</v>
      </c>
      <c r="I76" s="17">
        <v>3230</v>
      </c>
      <c r="J76" s="17">
        <f t="shared" si="11"/>
        <v>3230</v>
      </c>
      <c r="K76" s="18">
        <f t="shared" si="12"/>
        <v>4.5372036583721185</v>
      </c>
      <c r="L76" s="19">
        <f t="shared" si="13"/>
        <v>3198.3333333333335</v>
      </c>
      <c r="M76" s="20">
        <v>0</v>
      </c>
      <c r="N76" s="21">
        <f t="shared" si="14"/>
        <v>3198.33</v>
      </c>
      <c r="O76" s="21">
        <f t="shared" si="15"/>
        <v>6396.66</v>
      </c>
      <c r="P76" s="17">
        <f t="shared" si="16"/>
        <v>3040</v>
      </c>
      <c r="Q76" s="10">
        <f t="shared" si="17"/>
        <v>6080</v>
      </c>
    </row>
    <row r="77" spans="1:17" ht="15.75" x14ac:dyDescent="0.25">
      <c r="A77" s="13">
        <v>69</v>
      </c>
      <c r="B77" s="14" t="s">
        <v>85</v>
      </c>
      <c r="C77" s="23" t="s">
        <v>108</v>
      </c>
      <c r="D77" s="24">
        <v>4</v>
      </c>
      <c r="E77" s="16">
        <v>1776</v>
      </c>
      <c r="F77" s="17">
        <f t="shared" si="9"/>
        <v>1776</v>
      </c>
      <c r="G77" s="17">
        <v>1942.5</v>
      </c>
      <c r="H77" s="17">
        <f t="shared" si="10"/>
        <v>1942.5</v>
      </c>
      <c r="I77" s="17">
        <v>1887</v>
      </c>
      <c r="J77" s="17">
        <f t="shared" si="11"/>
        <v>1887</v>
      </c>
      <c r="K77" s="18">
        <f t="shared" si="12"/>
        <v>4.5372036583721185</v>
      </c>
      <c r="L77" s="19">
        <f t="shared" si="13"/>
        <v>1868.5</v>
      </c>
      <c r="M77" s="20">
        <v>0</v>
      </c>
      <c r="N77" s="21">
        <f t="shared" si="14"/>
        <v>1868.5</v>
      </c>
      <c r="O77" s="21">
        <f t="shared" si="15"/>
        <v>7474</v>
      </c>
      <c r="P77" s="17">
        <f t="shared" si="16"/>
        <v>1776</v>
      </c>
      <c r="Q77" s="10">
        <f t="shared" si="17"/>
        <v>7104</v>
      </c>
    </row>
    <row r="78" spans="1:17" ht="31.5" x14ac:dyDescent="0.25">
      <c r="A78" s="13">
        <v>70</v>
      </c>
      <c r="B78" s="14" t="s">
        <v>86</v>
      </c>
      <c r="C78" s="23" t="s">
        <v>108</v>
      </c>
      <c r="D78" s="24">
        <v>3</v>
      </c>
      <c r="E78" s="16">
        <v>1304</v>
      </c>
      <c r="F78" s="17">
        <f t="shared" si="9"/>
        <v>1304</v>
      </c>
      <c r="G78" s="17">
        <v>1426.25</v>
      </c>
      <c r="H78" s="17">
        <f t="shared" si="10"/>
        <v>1426.25</v>
      </c>
      <c r="I78" s="17">
        <v>1385.5</v>
      </c>
      <c r="J78" s="17">
        <f t="shared" si="11"/>
        <v>1385.5</v>
      </c>
      <c r="K78" s="18">
        <f t="shared" si="12"/>
        <v>4.5372036583721185</v>
      </c>
      <c r="L78" s="19">
        <f t="shared" si="13"/>
        <v>1371.9166666666667</v>
      </c>
      <c r="M78" s="20">
        <v>0</v>
      </c>
      <c r="N78" s="21">
        <f t="shared" si="14"/>
        <v>1371.92</v>
      </c>
      <c r="O78" s="21">
        <f t="shared" si="15"/>
        <v>4115.76</v>
      </c>
      <c r="P78" s="17">
        <f t="shared" si="16"/>
        <v>1304</v>
      </c>
      <c r="Q78" s="10">
        <f t="shared" si="17"/>
        <v>3912</v>
      </c>
    </row>
    <row r="79" spans="1:17" ht="31.5" x14ac:dyDescent="0.25">
      <c r="A79" s="13">
        <v>71</v>
      </c>
      <c r="B79" s="14" t="s">
        <v>87</v>
      </c>
      <c r="C79" s="23" t="s">
        <v>108</v>
      </c>
      <c r="D79" s="24">
        <v>2</v>
      </c>
      <c r="E79" s="16">
        <v>1016</v>
      </c>
      <c r="F79" s="17">
        <f t="shared" si="9"/>
        <v>1016</v>
      </c>
      <c r="G79" s="17">
        <v>1111.25</v>
      </c>
      <c r="H79" s="17">
        <f t="shared" si="10"/>
        <v>1111.25</v>
      </c>
      <c r="I79" s="17">
        <v>1079.5</v>
      </c>
      <c r="J79" s="17">
        <f t="shared" si="11"/>
        <v>1079.5</v>
      </c>
      <c r="K79" s="18">
        <f t="shared" si="12"/>
        <v>4.5372036583721185</v>
      </c>
      <c r="L79" s="19">
        <f t="shared" si="13"/>
        <v>1068.9166666666667</v>
      </c>
      <c r="M79" s="20">
        <v>0</v>
      </c>
      <c r="N79" s="21">
        <f t="shared" si="14"/>
        <v>1068.92</v>
      </c>
      <c r="O79" s="21">
        <f t="shared" si="15"/>
        <v>2137.84</v>
      </c>
      <c r="P79" s="17">
        <f t="shared" si="16"/>
        <v>1016</v>
      </c>
      <c r="Q79" s="10">
        <f t="shared" si="17"/>
        <v>2032</v>
      </c>
    </row>
    <row r="80" spans="1:17" ht="15.75" x14ac:dyDescent="0.25">
      <c r="A80" s="13">
        <v>72</v>
      </c>
      <c r="B80" s="14" t="s">
        <v>88</v>
      </c>
      <c r="C80" s="23" t="s">
        <v>106</v>
      </c>
      <c r="D80" s="24">
        <v>20</v>
      </c>
      <c r="E80" s="16">
        <v>384</v>
      </c>
      <c r="F80" s="17">
        <f t="shared" si="9"/>
        <v>384</v>
      </c>
      <c r="G80" s="17">
        <v>420</v>
      </c>
      <c r="H80" s="17">
        <f t="shared" si="10"/>
        <v>420</v>
      </c>
      <c r="I80" s="17">
        <v>408</v>
      </c>
      <c r="J80" s="17">
        <f t="shared" si="11"/>
        <v>408</v>
      </c>
      <c r="K80" s="18">
        <f t="shared" si="12"/>
        <v>4.5372036583721185</v>
      </c>
      <c r="L80" s="19">
        <f t="shared" si="13"/>
        <v>404</v>
      </c>
      <c r="M80" s="20">
        <v>0</v>
      </c>
      <c r="N80" s="21">
        <f t="shared" si="14"/>
        <v>404</v>
      </c>
      <c r="O80" s="21">
        <f t="shared" si="15"/>
        <v>8080</v>
      </c>
      <c r="P80" s="17">
        <f t="shared" si="16"/>
        <v>384</v>
      </c>
      <c r="Q80" s="10">
        <f t="shared" si="17"/>
        <v>7680</v>
      </c>
    </row>
    <row r="81" spans="1:17" ht="31.5" x14ac:dyDescent="0.25">
      <c r="A81" s="13">
        <v>73</v>
      </c>
      <c r="B81" s="14" t="s">
        <v>89</v>
      </c>
      <c r="C81" s="23" t="s">
        <v>108</v>
      </c>
      <c r="D81" s="24">
        <v>2</v>
      </c>
      <c r="E81" s="16">
        <v>704</v>
      </c>
      <c r="F81" s="17">
        <f t="shared" si="9"/>
        <v>704</v>
      </c>
      <c r="G81" s="17">
        <v>770</v>
      </c>
      <c r="H81" s="17">
        <f t="shared" si="10"/>
        <v>770</v>
      </c>
      <c r="I81" s="17">
        <v>748</v>
      </c>
      <c r="J81" s="17">
        <f t="shared" si="11"/>
        <v>748</v>
      </c>
      <c r="K81" s="18">
        <f t="shared" si="12"/>
        <v>4.5372036583721185</v>
      </c>
      <c r="L81" s="19">
        <f t="shared" si="13"/>
        <v>740.66666666666663</v>
      </c>
      <c r="M81" s="20">
        <v>0</v>
      </c>
      <c r="N81" s="21">
        <f t="shared" si="14"/>
        <v>740.67</v>
      </c>
      <c r="O81" s="21">
        <f t="shared" si="15"/>
        <v>1481.34</v>
      </c>
      <c r="P81" s="17">
        <f t="shared" si="16"/>
        <v>704</v>
      </c>
      <c r="Q81" s="10">
        <f t="shared" si="17"/>
        <v>1408</v>
      </c>
    </row>
    <row r="82" spans="1:17" ht="31.5" x14ac:dyDescent="0.25">
      <c r="A82" s="13">
        <v>74</v>
      </c>
      <c r="B82" s="14" t="s">
        <v>90</v>
      </c>
      <c r="C82" s="23" t="s">
        <v>108</v>
      </c>
      <c r="D82" s="24">
        <v>1</v>
      </c>
      <c r="E82" s="16">
        <v>4360</v>
      </c>
      <c r="F82" s="17">
        <f t="shared" si="9"/>
        <v>4360</v>
      </c>
      <c r="G82" s="17">
        <v>4768.75</v>
      </c>
      <c r="H82" s="17">
        <f t="shared" si="10"/>
        <v>4768.75</v>
      </c>
      <c r="I82" s="17">
        <v>4632.5</v>
      </c>
      <c r="J82" s="17">
        <f t="shared" si="11"/>
        <v>4632.5</v>
      </c>
      <c r="K82" s="18">
        <f t="shared" si="12"/>
        <v>4.5372036583721194</v>
      </c>
      <c r="L82" s="19">
        <f t="shared" si="13"/>
        <v>4587.083333333333</v>
      </c>
      <c r="M82" s="20">
        <v>0</v>
      </c>
      <c r="N82" s="21">
        <f t="shared" si="14"/>
        <v>4587.08</v>
      </c>
      <c r="O82" s="21">
        <f t="shared" si="15"/>
        <v>4587.08</v>
      </c>
      <c r="P82" s="17">
        <f t="shared" si="16"/>
        <v>4360</v>
      </c>
      <c r="Q82" s="10">
        <f t="shared" si="17"/>
        <v>4360</v>
      </c>
    </row>
    <row r="83" spans="1:17" ht="31.5" x14ac:dyDescent="0.25">
      <c r="A83" s="13">
        <v>75</v>
      </c>
      <c r="B83" s="14" t="s">
        <v>91</v>
      </c>
      <c r="C83" s="23" t="s">
        <v>108</v>
      </c>
      <c r="D83" s="24">
        <v>1</v>
      </c>
      <c r="E83" s="16">
        <v>12760</v>
      </c>
      <c r="F83" s="17">
        <f t="shared" si="9"/>
        <v>12760</v>
      </c>
      <c r="G83" s="17">
        <v>13956.25</v>
      </c>
      <c r="H83" s="17">
        <f t="shared" si="10"/>
        <v>13956.25</v>
      </c>
      <c r="I83" s="17">
        <v>13557.5</v>
      </c>
      <c r="J83" s="17">
        <f t="shared" si="11"/>
        <v>13557.5</v>
      </c>
      <c r="K83" s="18">
        <f t="shared" si="12"/>
        <v>4.5372036583721194</v>
      </c>
      <c r="L83" s="19">
        <f t="shared" si="13"/>
        <v>13424.583333333334</v>
      </c>
      <c r="M83" s="20">
        <v>0</v>
      </c>
      <c r="N83" s="21">
        <f t="shared" si="14"/>
        <v>13424.58</v>
      </c>
      <c r="O83" s="21">
        <f t="shared" si="15"/>
        <v>13424.58</v>
      </c>
      <c r="P83" s="17">
        <f t="shared" si="16"/>
        <v>12760</v>
      </c>
      <c r="Q83" s="10">
        <f t="shared" si="17"/>
        <v>12760</v>
      </c>
    </row>
    <row r="84" spans="1:17" ht="31.5" x14ac:dyDescent="0.25">
      <c r="A84" s="13">
        <v>76</v>
      </c>
      <c r="B84" s="14" t="s">
        <v>92</v>
      </c>
      <c r="C84" s="23" t="s">
        <v>106</v>
      </c>
      <c r="D84" s="24">
        <v>5</v>
      </c>
      <c r="E84" s="16">
        <v>1192</v>
      </c>
      <c r="F84" s="17">
        <f t="shared" si="9"/>
        <v>1192</v>
      </c>
      <c r="G84" s="17">
        <v>1303.75</v>
      </c>
      <c r="H84" s="17">
        <f t="shared" si="10"/>
        <v>1303.75</v>
      </c>
      <c r="I84" s="17">
        <v>1266.5</v>
      </c>
      <c r="J84" s="17">
        <f t="shared" si="11"/>
        <v>1266.5</v>
      </c>
      <c r="K84" s="18">
        <f t="shared" si="12"/>
        <v>4.5372036583721185</v>
      </c>
      <c r="L84" s="19">
        <f t="shared" si="13"/>
        <v>1254.0833333333333</v>
      </c>
      <c r="M84" s="20">
        <v>0</v>
      </c>
      <c r="N84" s="21">
        <f t="shared" si="14"/>
        <v>1254.08</v>
      </c>
      <c r="O84" s="21">
        <f t="shared" si="15"/>
        <v>6270.4</v>
      </c>
      <c r="P84" s="17">
        <f t="shared" si="16"/>
        <v>1192</v>
      </c>
      <c r="Q84" s="10">
        <f t="shared" si="17"/>
        <v>5960</v>
      </c>
    </row>
    <row r="85" spans="1:17" ht="31.5" x14ac:dyDescent="0.25">
      <c r="A85" s="13">
        <v>77</v>
      </c>
      <c r="B85" s="14" t="s">
        <v>93</v>
      </c>
      <c r="C85" s="23" t="s">
        <v>106</v>
      </c>
      <c r="D85" s="24">
        <v>5</v>
      </c>
      <c r="E85" s="16">
        <v>1192</v>
      </c>
      <c r="F85" s="17">
        <f t="shared" si="9"/>
        <v>1192</v>
      </c>
      <c r="G85" s="17">
        <v>1303.75</v>
      </c>
      <c r="H85" s="17">
        <f t="shared" si="10"/>
        <v>1303.75</v>
      </c>
      <c r="I85" s="17">
        <v>1266.5</v>
      </c>
      <c r="J85" s="17">
        <f t="shared" si="11"/>
        <v>1266.5</v>
      </c>
      <c r="K85" s="18">
        <f t="shared" si="12"/>
        <v>4.5372036583721185</v>
      </c>
      <c r="L85" s="19">
        <f t="shared" si="13"/>
        <v>1254.0833333333333</v>
      </c>
      <c r="M85" s="20">
        <v>0</v>
      </c>
      <c r="N85" s="21">
        <f t="shared" si="14"/>
        <v>1254.08</v>
      </c>
      <c r="O85" s="21">
        <f t="shared" si="15"/>
        <v>6270.4</v>
      </c>
      <c r="P85" s="17">
        <f t="shared" si="16"/>
        <v>1192</v>
      </c>
      <c r="Q85" s="10">
        <f t="shared" si="17"/>
        <v>5960</v>
      </c>
    </row>
    <row r="86" spans="1:17" ht="31.5" x14ac:dyDescent="0.25">
      <c r="A86" s="13">
        <v>78</v>
      </c>
      <c r="B86" s="14" t="s">
        <v>94</v>
      </c>
      <c r="C86" s="23" t="s">
        <v>106</v>
      </c>
      <c r="D86" s="24">
        <v>3</v>
      </c>
      <c r="E86" s="16">
        <v>1192</v>
      </c>
      <c r="F86" s="17">
        <f t="shared" si="9"/>
        <v>1192</v>
      </c>
      <c r="G86" s="17">
        <v>1303.75</v>
      </c>
      <c r="H86" s="17">
        <f t="shared" si="10"/>
        <v>1303.75</v>
      </c>
      <c r="I86" s="17">
        <v>1266.5</v>
      </c>
      <c r="J86" s="17">
        <f t="shared" si="11"/>
        <v>1266.5</v>
      </c>
      <c r="K86" s="18">
        <f t="shared" si="12"/>
        <v>4.5372036583721185</v>
      </c>
      <c r="L86" s="19">
        <f t="shared" si="13"/>
        <v>1254.0833333333333</v>
      </c>
      <c r="M86" s="20">
        <v>0</v>
      </c>
      <c r="N86" s="21">
        <f t="shared" si="14"/>
        <v>1254.08</v>
      </c>
      <c r="O86" s="21">
        <f t="shared" si="15"/>
        <v>3762.24</v>
      </c>
      <c r="P86" s="17">
        <f t="shared" si="16"/>
        <v>1192</v>
      </c>
      <c r="Q86" s="10">
        <f t="shared" si="17"/>
        <v>3576</v>
      </c>
    </row>
    <row r="87" spans="1:17" ht="31.5" x14ac:dyDescent="0.25">
      <c r="A87" s="13">
        <v>79</v>
      </c>
      <c r="B87" s="14" t="s">
        <v>95</v>
      </c>
      <c r="C87" s="23" t="s">
        <v>106</v>
      </c>
      <c r="D87" s="24">
        <v>1</v>
      </c>
      <c r="E87" s="16">
        <v>1312</v>
      </c>
      <c r="F87" s="17">
        <f t="shared" si="9"/>
        <v>1312</v>
      </c>
      <c r="G87" s="17">
        <v>1435</v>
      </c>
      <c r="H87" s="17">
        <f t="shared" si="10"/>
        <v>1435</v>
      </c>
      <c r="I87" s="17">
        <v>1394</v>
      </c>
      <c r="J87" s="17">
        <f t="shared" si="11"/>
        <v>1394</v>
      </c>
      <c r="K87" s="18">
        <f t="shared" si="12"/>
        <v>4.5372036583721194</v>
      </c>
      <c r="L87" s="19">
        <f t="shared" si="13"/>
        <v>1380.3333333333333</v>
      </c>
      <c r="M87" s="20">
        <v>0</v>
      </c>
      <c r="N87" s="21">
        <f t="shared" si="14"/>
        <v>1380.33</v>
      </c>
      <c r="O87" s="21">
        <f t="shared" si="15"/>
        <v>1380.33</v>
      </c>
      <c r="P87" s="17">
        <f t="shared" si="16"/>
        <v>1312</v>
      </c>
      <c r="Q87" s="10">
        <f t="shared" si="17"/>
        <v>1312</v>
      </c>
    </row>
    <row r="88" spans="1:17" ht="15.75" x14ac:dyDescent="0.25">
      <c r="A88" s="13">
        <v>80</v>
      </c>
      <c r="B88" s="14" t="s">
        <v>96</v>
      </c>
      <c r="C88" s="23" t="s">
        <v>106</v>
      </c>
      <c r="D88" s="24">
        <v>2</v>
      </c>
      <c r="E88" s="16">
        <v>408</v>
      </c>
      <c r="F88" s="17">
        <f t="shared" si="9"/>
        <v>408</v>
      </c>
      <c r="G88" s="17">
        <v>446.25</v>
      </c>
      <c r="H88" s="17">
        <f t="shared" si="10"/>
        <v>446.25</v>
      </c>
      <c r="I88" s="17">
        <v>433.5</v>
      </c>
      <c r="J88" s="17">
        <f t="shared" si="11"/>
        <v>433.5</v>
      </c>
      <c r="K88" s="18">
        <f t="shared" si="12"/>
        <v>4.5372036583721194</v>
      </c>
      <c r="L88" s="19">
        <f t="shared" si="13"/>
        <v>429.25</v>
      </c>
      <c r="M88" s="20">
        <v>0</v>
      </c>
      <c r="N88" s="21">
        <f t="shared" si="14"/>
        <v>429.25</v>
      </c>
      <c r="O88" s="21">
        <f t="shared" si="15"/>
        <v>858.5</v>
      </c>
      <c r="P88" s="17">
        <f t="shared" si="16"/>
        <v>408</v>
      </c>
      <c r="Q88" s="10">
        <f t="shared" si="17"/>
        <v>816</v>
      </c>
    </row>
    <row r="89" spans="1:17" ht="31.5" x14ac:dyDescent="0.25">
      <c r="A89" s="13">
        <v>81</v>
      </c>
      <c r="B89" s="14" t="s">
        <v>97</v>
      </c>
      <c r="C89" s="23" t="s">
        <v>108</v>
      </c>
      <c r="D89" s="24">
        <v>1</v>
      </c>
      <c r="E89" s="16">
        <v>7856</v>
      </c>
      <c r="F89" s="17">
        <f t="shared" si="9"/>
        <v>7856</v>
      </c>
      <c r="G89" s="17">
        <v>8592.5</v>
      </c>
      <c r="H89" s="17">
        <f t="shared" si="10"/>
        <v>8592.5</v>
      </c>
      <c r="I89" s="17">
        <v>8347</v>
      </c>
      <c r="J89" s="17">
        <f t="shared" si="11"/>
        <v>8347</v>
      </c>
      <c r="K89" s="18">
        <f t="shared" si="12"/>
        <v>4.5372036583721194</v>
      </c>
      <c r="L89" s="19">
        <f t="shared" si="13"/>
        <v>8265.1666666666661</v>
      </c>
      <c r="M89" s="20">
        <v>0</v>
      </c>
      <c r="N89" s="21">
        <f t="shared" si="14"/>
        <v>8265.17</v>
      </c>
      <c r="O89" s="21">
        <f t="shared" si="15"/>
        <v>8265.17</v>
      </c>
      <c r="P89" s="17">
        <f t="shared" si="16"/>
        <v>7856</v>
      </c>
      <c r="Q89" s="10">
        <f t="shared" si="17"/>
        <v>7856</v>
      </c>
    </row>
    <row r="90" spans="1:17" ht="31.5" x14ac:dyDescent="0.25">
      <c r="A90" s="13">
        <v>82</v>
      </c>
      <c r="B90" s="14" t="s">
        <v>98</v>
      </c>
      <c r="C90" s="23" t="s">
        <v>106</v>
      </c>
      <c r="D90" s="24">
        <v>10</v>
      </c>
      <c r="E90" s="16">
        <v>696</v>
      </c>
      <c r="F90" s="17">
        <f t="shared" si="9"/>
        <v>696</v>
      </c>
      <c r="G90" s="17">
        <v>761.25</v>
      </c>
      <c r="H90" s="17">
        <f t="shared" si="10"/>
        <v>761.25</v>
      </c>
      <c r="I90" s="17">
        <v>739.5</v>
      </c>
      <c r="J90" s="17">
        <f t="shared" si="11"/>
        <v>739.5</v>
      </c>
      <c r="K90" s="18">
        <f t="shared" si="12"/>
        <v>4.5372036583721194</v>
      </c>
      <c r="L90" s="19">
        <f t="shared" si="13"/>
        <v>732.25</v>
      </c>
      <c r="M90" s="20">
        <v>0</v>
      </c>
      <c r="N90" s="21">
        <f t="shared" si="14"/>
        <v>732.25</v>
      </c>
      <c r="O90" s="21">
        <f t="shared" si="15"/>
        <v>7322.5</v>
      </c>
      <c r="P90" s="17">
        <f t="shared" si="16"/>
        <v>696</v>
      </c>
      <c r="Q90" s="10">
        <f t="shared" si="17"/>
        <v>6960</v>
      </c>
    </row>
    <row r="91" spans="1:17" ht="31.5" x14ac:dyDescent="0.25">
      <c r="A91" s="13">
        <v>83</v>
      </c>
      <c r="B91" s="14" t="s">
        <v>99</v>
      </c>
      <c r="C91" s="23" t="s">
        <v>106</v>
      </c>
      <c r="D91" s="24">
        <v>5</v>
      </c>
      <c r="E91" s="16">
        <v>696</v>
      </c>
      <c r="F91" s="17">
        <f t="shared" si="9"/>
        <v>696</v>
      </c>
      <c r="G91" s="17">
        <v>761.25</v>
      </c>
      <c r="H91" s="17">
        <f t="shared" si="10"/>
        <v>761.25</v>
      </c>
      <c r="I91" s="17">
        <v>739.5</v>
      </c>
      <c r="J91" s="17">
        <f t="shared" si="11"/>
        <v>739.5</v>
      </c>
      <c r="K91" s="18">
        <f t="shared" si="12"/>
        <v>4.5372036583721194</v>
      </c>
      <c r="L91" s="19">
        <f t="shared" si="13"/>
        <v>732.25</v>
      </c>
      <c r="M91" s="20">
        <v>0</v>
      </c>
      <c r="N91" s="21">
        <f t="shared" si="14"/>
        <v>732.25</v>
      </c>
      <c r="O91" s="21">
        <f t="shared" si="15"/>
        <v>3661.25</v>
      </c>
      <c r="P91" s="17">
        <f t="shared" si="16"/>
        <v>696</v>
      </c>
      <c r="Q91" s="10">
        <f t="shared" si="17"/>
        <v>3480</v>
      </c>
    </row>
    <row r="92" spans="1:17" ht="31.5" x14ac:dyDescent="0.25">
      <c r="A92" s="13">
        <v>84</v>
      </c>
      <c r="B92" s="14" t="s">
        <v>100</v>
      </c>
      <c r="C92" s="23" t="s">
        <v>106</v>
      </c>
      <c r="D92" s="24">
        <v>7</v>
      </c>
      <c r="E92" s="16">
        <v>696</v>
      </c>
      <c r="F92" s="17">
        <f t="shared" si="9"/>
        <v>696</v>
      </c>
      <c r="G92" s="17">
        <v>761.25</v>
      </c>
      <c r="H92" s="17">
        <f t="shared" si="10"/>
        <v>761.25</v>
      </c>
      <c r="I92" s="17">
        <v>739.5</v>
      </c>
      <c r="J92" s="17">
        <f t="shared" si="11"/>
        <v>739.5</v>
      </c>
      <c r="K92" s="18">
        <f t="shared" si="12"/>
        <v>4.5372036583721194</v>
      </c>
      <c r="L92" s="19">
        <f t="shared" si="13"/>
        <v>732.25</v>
      </c>
      <c r="M92" s="20">
        <v>0</v>
      </c>
      <c r="N92" s="21">
        <f t="shared" si="14"/>
        <v>732.25</v>
      </c>
      <c r="O92" s="21">
        <f t="shared" si="15"/>
        <v>5125.75</v>
      </c>
      <c r="P92" s="17">
        <f t="shared" si="16"/>
        <v>696</v>
      </c>
      <c r="Q92" s="10">
        <f t="shared" si="17"/>
        <v>4872</v>
      </c>
    </row>
    <row r="93" spans="1:17" ht="31.5" x14ac:dyDescent="0.25">
      <c r="A93" s="13">
        <v>85</v>
      </c>
      <c r="B93" s="14" t="s">
        <v>101</v>
      </c>
      <c r="C93" s="23" t="s">
        <v>108</v>
      </c>
      <c r="D93" s="24">
        <v>1</v>
      </c>
      <c r="E93" s="16">
        <v>1456</v>
      </c>
      <c r="F93" s="17">
        <f t="shared" si="9"/>
        <v>1456</v>
      </c>
      <c r="G93" s="17">
        <v>1592.5</v>
      </c>
      <c r="H93" s="17">
        <f t="shared" si="10"/>
        <v>1592.5</v>
      </c>
      <c r="I93" s="17">
        <v>1547</v>
      </c>
      <c r="J93" s="17">
        <f t="shared" si="11"/>
        <v>1547</v>
      </c>
      <c r="K93" s="18">
        <f t="shared" si="12"/>
        <v>4.5372036583721185</v>
      </c>
      <c r="L93" s="19">
        <f t="shared" si="13"/>
        <v>1531.8333333333333</v>
      </c>
      <c r="M93" s="20">
        <v>0</v>
      </c>
      <c r="N93" s="21">
        <f t="shared" si="14"/>
        <v>1531.83</v>
      </c>
      <c r="O93" s="21">
        <f t="shared" si="15"/>
        <v>1531.83</v>
      </c>
      <c r="P93" s="17">
        <f t="shared" si="16"/>
        <v>1456</v>
      </c>
      <c r="Q93" s="10">
        <f t="shared" si="17"/>
        <v>1456</v>
      </c>
    </row>
    <row r="94" spans="1:17" ht="15.75" x14ac:dyDescent="0.25">
      <c r="A94" s="13">
        <v>86</v>
      </c>
      <c r="B94" s="14" t="s">
        <v>102</v>
      </c>
      <c r="C94" s="23" t="s">
        <v>106</v>
      </c>
      <c r="D94" s="24">
        <v>25</v>
      </c>
      <c r="E94" s="16">
        <v>384</v>
      </c>
      <c r="F94" s="17">
        <f t="shared" si="9"/>
        <v>384</v>
      </c>
      <c r="G94" s="17">
        <v>420</v>
      </c>
      <c r="H94" s="17">
        <f t="shared" si="10"/>
        <v>420</v>
      </c>
      <c r="I94" s="17">
        <v>408</v>
      </c>
      <c r="J94" s="17">
        <f t="shared" si="11"/>
        <v>408</v>
      </c>
      <c r="K94" s="18">
        <f t="shared" si="12"/>
        <v>4.5372036583721185</v>
      </c>
      <c r="L94" s="19">
        <f t="shared" si="13"/>
        <v>404</v>
      </c>
      <c r="M94" s="20">
        <v>0</v>
      </c>
      <c r="N94" s="21">
        <f t="shared" si="14"/>
        <v>404</v>
      </c>
      <c r="O94" s="21">
        <f t="shared" si="15"/>
        <v>10100</v>
      </c>
      <c r="P94" s="17">
        <f t="shared" si="16"/>
        <v>384</v>
      </c>
      <c r="Q94" s="10">
        <f t="shared" si="17"/>
        <v>9600</v>
      </c>
    </row>
    <row r="95" spans="1:17" ht="15.75" x14ac:dyDescent="0.25">
      <c r="A95" s="13">
        <v>87</v>
      </c>
      <c r="B95" s="14" t="s">
        <v>103</v>
      </c>
      <c r="C95" s="23" t="s">
        <v>106</v>
      </c>
      <c r="D95" s="24">
        <v>10</v>
      </c>
      <c r="E95" s="16">
        <v>384</v>
      </c>
      <c r="F95" s="17">
        <f t="shared" si="9"/>
        <v>384</v>
      </c>
      <c r="G95" s="17">
        <v>420</v>
      </c>
      <c r="H95" s="17">
        <f t="shared" si="10"/>
        <v>420</v>
      </c>
      <c r="I95" s="17">
        <v>408</v>
      </c>
      <c r="J95" s="17">
        <f t="shared" si="11"/>
        <v>408</v>
      </c>
      <c r="K95" s="18">
        <f t="shared" si="12"/>
        <v>4.5372036583721185</v>
      </c>
      <c r="L95" s="19">
        <f t="shared" si="13"/>
        <v>404</v>
      </c>
      <c r="M95" s="20">
        <v>0</v>
      </c>
      <c r="N95" s="21">
        <f t="shared" si="14"/>
        <v>404</v>
      </c>
      <c r="O95" s="21">
        <f t="shared" si="15"/>
        <v>4040</v>
      </c>
      <c r="P95" s="17">
        <f t="shared" si="16"/>
        <v>384</v>
      </c>
      <c r="Q95" s="10">
        <f t="shared" si="17"/>
        <v>3840</v>
      </c>
    </row>
    <row r="96" spans="1:17" ht="15.75" x14ac:dyDescent="0.25">
      <c r="A96" s="13">
        <v>88</v>
      </c>
      <c r="B96" s="14" t="s">
        <v>104</v>
      </c>
      <c r="C96" s="23" t="s">
        <v>106</v>
      </c>
      <c r="D96" s="24">
        <v>10</v>
      </c>
      <c r="E96" s="16">
        <v>384</v>
      </c>
      <c r="F96" s="17">
        <f t="shared" si="9"/>
        <v>384</v>
      </c>
      <c r="G96" s="17">
        <v>420</v>
      </c>
      <c r="H96" s="17">
        <f t="shared" si="10"/>
        <v>420</v>
      </c>
      <c r="I96" s="17">
        <v>408</v>
      </c>
      <c r="J96" s="17">
        <f t="shared" si="11"/>
        <v>408</v>
      </c>
      <c r="K96" s="18">
        <f t="shared" si="12"/>
        <v>4.5372036583721185</v>
      </c>
      <c r="L96" s="19">
        <f t="shared" si="13"/>
        <v>404</v>
      </c>
      <c r="M96" s="20">
        <v>0</v>
      </c>
      <c r="N96" s="21">
        <f t="shared" si="14"/>
        <v>404</v>
      </c>
      <c r="O96" s="21">
        <f t="shared" si="15"/>
        <v>4040</v>
      </c>
      <c r="P96" s="17">
        <f t="shared" si="16"/>
        <v>384</v>
      </c>
      <c r="Q96" s="10">
        <f t="shared" si="17"/>
        <v>3840</v>
      </c>
    </row>
    <row r="97" spans="1:25" ht="15.75" x14ac:dyDescent="0.25">
      <c r="A97" s="13">
        <v>89</v>
      </c>
      <c r="B97" s="14" t="s">
        <v>105</v>
      </c>
      <c r="C97" s="23" t="s">
        <v>106</v>
      </c>
      <c r="D97" s="24">
        <v>10</v>
      </c>
      <c r="E97" s="16">
        <v>384</v>
      </c>
      <c r="F97" s="17">
        <f t="shared" si="9"/>
        <v>384</v>
      </c>
      <c r="G97" s="17">
        <v>420</v>
      </c>
      <c r="H97" s="17">
        <f t="shared" si="10"/>
        <v>420</v>
      </c>
      <c r="I97" s="17">
        <v>408</v>
      </c>
      <c r="J97" s="17">
        <f t="shared" si="11"/>
        <v>408</v>
      </c>
      <c r="K97" s="18">
        <f t="shared" si="12"/>
        <v>4.5372036583721185</v>
      </c>
      <c r="L97" s="19">
        <f t="shared" si="13"/>
        <v>404</v>
      </c>
      <c r="M97" s="20">
        <v>0</v>
      </c>
      <c r="N97" s="21">
        <f t="shared" si="14"/>
        <v>404</v>
      </c>
      <c r="O97" s="21">
        <f t="shared" si="15"/>
        <v>4040</v>
      </c>
      <c r="P97" s="17">
        <f t="shared" si="16"/>
        <v>384</v>
      </c>
      <c r="Q97" s="10">
        <f t="shared" si="17"/>
        <v>3840</v>
      </c>
    </row>
    <row r="98" spans="1:25" ht="35.25" customHeight="1" x14ac:dyDescent="0.25">
      <c r="A98" s="31" t="s">
        <v>3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3"/>
      <c r="O98" s="11">
        <f>SUM(O9:O97)</f>
        <v>518191.51000000007</v>
      </c>
      <c r="P98" s="12"/>
      <c r="Q98" s="7">
        <f>SUM(Q9:Q97)</f>
        <v>492539.19999999995</v>
      </c>
    </row>
    <row r="99" spans="1:25" ht="41.25" customHeight="1" x14ac:dyDescent="0.25">
      <c r="A99" s="43" t="s">
        <v>2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</row>
    <row r="100" spans="1:25" ht="15" customHeight="1" x14ac:dyDescent="0.25">
      <c r="A100" s="38" t="s">
        <v>114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6"/>
      <c r="V100" s="5"/>
      <c r="W100" s="5"/>
      <c r="X100" s="5"/>
      <c r="Y100" s="5"/>
    </row>
    <row r="101" spans="1:25" ht="149.25" customHeight="1" x14ac:dyDescent="0.25">
      <c r="A101" s="42" t="s">
        <v>1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"/>
      <c r="W101" s="4"/>
      <c r="X101" s="4"/>
      <c r="Y101" s="4"/>
    </row>
    <row r="102" spans="1:25" ht="1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x14ac:dyDescent="0.25">
      <c r="A103" s="34" t="s">
        <v>0</v>
      </c>
      <c r="B103" s="35"/>
      <c r="C103" s="36" t="s">
        <v>113</v>
      </c>
      <c r="D103" s="37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2"/>
      <c r="T103" s="2"/>
      <c r="U103" s="2"/>
      <c r="V103" s="2"/>
      <c r="W103" s="2"/>
      <c r="X103" s="2"/>
      <c r="Y103" s="2"/>
    </row>
    <row r="104" spans="1:2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</sheetData>
  <mergeCells count="25">
    <mergeCell ref="A98:N98"/>
    <mergeCell ref="A103:B103"/>
    <mergeCell ref="C103:D103"/>
    <mergeCell ref="A100:T100"/>
    <mergeCell ref="N7:N8"/>
    <mergeCell ref="O7:O8"/>
    <mergeCell ref="P7:P8"/>
    <mergeCell ref="Q7:Q8"/>
    <mergeCell ref="I7:J7"/>
    <mergeCell ref="B7:B8"/>
    <mergeCell ref="C7:C8"/>
    <mergeCell ref="D7:D8"/>
    <mergeCell ref="E7:F7"/>
    <mergeCell ref="G7:H7"/>
    <mergeCell ref="A101:U101"/>
    <mergeCell ref="A99:S99"/>
    <mergeCell ref="K7:K8"/>
    <mergeCell ref="L7:L8"/>
    <mergeCell ref="M7:M8"/>
    <mergeCell ref="A7:A8"/>
    <mergeCell ref="A1:U1"/>
    <mergeCell ref="A2:U2"/>
    <mergeCell ref="A4:U4"/>
    <mergeCell ref="A5:U5"/>
    <mergeCell ref="A6:U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2026-07-29T07:05:44Z</dcterms:modified>
</cp:coreProperties>
</file>