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 на березке\ЗАКУПКА 2026 дооборуд СКУД Партизан\"/>
    </mc:Choice>
  </mc:AlternateContent>
  <bookViews>
    <workbookView xWindow="-3300" yWindow="-105" windowWidth="17250" windowHeight="11010"/>
  </bookViews>
  <sheets>
    <sheet name="Лист1" sheetId="1" r:id="rId1"/>
  </sheets>
  <externalReferences>
    <externalReference r:id="rId2"/>
  </externalReferences>
  <definedNames>
    <definedName name="_ftn1" localSheetId="0">Лист1!$A$13</definedName>
    <definedName name="_ftn2" localSheetId="0">Лист1!$A$14</definedName>
    <definedName name="_ftn3" localSheetId="0">Лист1!$A$15</definedName>
    <definedName name="_ftnref1" localSheetId="0">Лист1!$B$1</definedName>
    <definedName name="_ftnref2" localSheetId="0">Лист1!$G$2</definedName>
    <definedName name="_ftnref3" localSheetId="0">Лист1!$G$6</definedName>
  </definedNames>
  <calcPr calcId="152511"/>
</workbook>
</file>

<file path=xl/calcChain.xml><?xml version="1.0" encoding="utf-8"?>
<calcChain xmlns="http://schemas.openxmlformats.org/spreadsheetml/2006/main">
  <c r="P22" i="1" l="1"/>
  <c r="P21" i="1"/>
  <c r="P23" i="1"/>
  <c r="P20" i="1"/>
  <c r="M22" i="1"/>
  <c r="O22" i="1"/>
  <c r="M21" i="1"/>
  <c r="M20" i="1"/>
  <c r="O20" i="1"/>
  <c r="M19" i="1"/>
  <c r="O19" i="1"/>
  <c r="O18" i="1"/>
  <c r="O21" i="1"/>
  <c r="M18" i="1"/>
  <c r="O17" i="1"/>
  <c r="M17" i="1"/>
  <c r="L19" i="1"/>
  <c r="L20" i="1"/>
  <c r="L22" i="1"/>
  <c r="K18" i="1"/>
  <c r="L18" i="1"/>
  <c r="K19" i="1"/>
  <c r="K20" i="1"/>
  <c r="K21" i="1"/>
  <c r="L21" i="1"/>
  <c r="K22" i="1"/>
  <c r="J18" i="1"/>
  <c r="J19" i="1"/>
  <c r="J20" i="1"/>
  <c r="J21" i="1"/>
  <c r="J22" i="1"/>
  <c r="K17" i="1"/>
  <c r="L17" i="1"/>
  <c r="J17" i="1"/>
  <c r="G12" i="1"/>
  <c r="P19" i="1"/>
  <c r="P18" i="1"/>
  <c r="P17" i="1"/>
</calcChain>
</file>

<file path=xl/sharedStrings.xml><?xml version="1.0" encoding="utf-8"?>
<sst xmlns="http://schemas.openxmlformats.org/spreadsheetml/2006/main" count="52" uniqueCount="42">
  <si>
    <t>Наименование товара, работы, услуги согласно описанию объекта закупки</t>
  </si>
  <si>
    <t>Единица измерений</t>
  </si>
  <si>
    <t>Кол-во</t>
  </si>
  <si>
    <t>Коэфф. вариации (v)</t>
  </si>
  <si>
    <t>№ п/п</t>
  </si>
  <si>
    <t>Ср. рыночная цена за единицу (руб.)</t>
  </si>
  <si>
    <t>Цена за ед. (руб.)</t>
  </si>
  <si>
    <t xml:space="preserve">Предмет контракта </t>
  </si>
  <si>
    <t>Ценовые значения анализа рынка</t>
  </si>
  <si>
    <t>Наименование товара, работы, услуги по КТРУ</t>
  </si>
  <si>
    <t xml:space="preserve">Метод сопоставимых рыночных цен (анализ рынка) в соответствии со статьей 22 Федерального закона от 05.04.2013 № 44-ФЗ </t>
  </si>
  <si>
    <t>Дата подготовки обоснования НМЦК</t>
  </si>
  <si>
    <t>Реквизиты запросов ценовой информации и ответы на них (в т.ч. в ЕИС)</t>
  </si>
  <si>
    <t>Типовая принадлежность</t>
  </si>
  <si>
    <t>Источник № 1</t>
  </si>
  <si>
    <t>Источник № 2</t>
  </si>
  <si>
    <t xml:space="preserve">Источник № 3 </t>
  </si>
  <si>
    <t>Цена за единицу с учетом нормативных затрат (руб.)</t>
  </si>
  <si>
    <t>Итого цена единицы товара (работы, услуги) в том числе с учетом ЛБО (руб.)</t>
  </si>
  <si>
    <t>Итого НМЦК</t>
  </si>
  <si>
    <t>*</t>
  </si>
  <si>
    <t>Обоснование цены контракта (ЦК)</t>
  </si>
  <si>
    <t>Используемый метод определения ЦК</t>
  </si>
  <si>
    <t>* - устанавливается для случаев определения итогового значения ЦК методом сопоставимых рыночных цен</t>
  </si>
  <si>
    <t>усл.ед.</t>
  </si>
  <si>
    <t xml:space="preserve">Всего
НМЦК (ЦК)/цена единицы товара (работы, услуги) с учетом ЛБО (руб.) </t>
  </si>
  <si>
    <t>Итоговое значение НМЦК (ЦК) (руб.)</t>
  </si>
  <si>
    <t>организаций, Запрос о предоставлении ценовой информации в ЕИС от 17.04.2026 № 0821400000126000171</t>
  </si>
  <si>
    <t xml:space="preserve"> Письмо о запросе ценовой информации № 55-08-17/1134 от 17.04.2026 направлено в 5 (пять) </t>
  </si>
  <si>
    <t>Выполнение работ по монтажу (демонтажу), дооборудованию и наладке оборудования системы контроля управления доступом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</si>
  <si>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Выполнение работ по монтажу (демонтажу), дооборудованию и наладке оборудования системы контроля управления доступом                                    для нужд Управления Федерального казначейства по Ставропольскому краю
</t>
  </si>
  <si>
    <t>В соответствии со ст. 34 Бюджетного Кодекса Российской Федерации закупка осуществляется по наименьшей предложенной цене.  НМЦК - 40 680 (Сорок тысяч шестьсот восемьдесят) руб. 00 коп.</t>
  </si>
  <si>
    <t>Источник № 2 – вх № 2179 от 23.04.2026, Источник № 3 – вх от 2178 от 23.04.2026</t>
  </si>
  <si>
    <t xml:space="preserve">Ответ получен от 3 (трех) организаций на основании данной информации произведен расчет ЦК: Источник № 1 – вх  № 2177 от 23.04.2026, </t>
  </si>
  <si>
    <t>шт.</t>
  </si>
  <si>
    <t>м.</t>
  </si>
  <si>
    <t>Демонтаж электромагнитного замка, считывателя кнопки выхода контроллера. Монтаж электромагнитного замка, считывателя кнопки выхода контроллера. Прокладка кабеля, наладка оборудования</t>
  </si>
  <si>
    <t>Источник питания резервированный БИРП-80 (17Ач)</t>
  </si>
  <si>
    <t xml:space="preserve">Аккумулятор свинцово-кислотный </t>
  </si>
  <si>
    <t>Кабель силовой ШВВП 2х0.75</t>
  </si>
  <si>
    <t>Кабель КСПВ 4х0.5</t>
  </si>
  <si>
    <t>Кабель-канал 25х16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</si>
</sst>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ovAZ/Desktop/2026/&#1062;&#1054;&#1050;&#1056;/&#1059;&#1073;&#1086;&#1088;&#1082;&#1072;%20&#1055;&#1091;&#1096;&#1082;&#1080;&#1085;&#1072;/&#1054;&#1073;&#1086;&#1089;&#1085;&#1086;&#1074;&#1072;&#1085;&#1080;&#1077;%20&#1053;&#1052;&#1062;&#1050;_&#1091;&#1073;&#1086;&#1088;&#1082;&#1072;%20&#1055;&#1091;&#1096;&#1082;&#1080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">
          <cell r="G10" t="str">
            <v>Расчет НМЦК(ЦК)/начальной цены единицы товара и начальной суммы цен единиц товара (работы, услуги)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abSelected="1" topLeftCell="A7" zoomScale="85" zoomScaleNormal="85" workbookViewId="0">
      <selection activeCell="T16" sqref="T16"/>
    </sheetView>
  </sheetViews>
  <sheetFormatPr defaultRowHeight="15" x14ac:dyDescent="0.25"/>
  <cols>
    <col min="1" max="1" width="4.28515625" customWidth="1"/>
    <col min="2" max="2" width="20.42578125" customWidth="1"/>
    <col min="3" max="3" width="18.28515625" customWidth="1"/>
    <col min="4" max="4" width="7.7109375" customWidth="1"/>
    <col min="5" max="5" width="10.42578125" customWidth="1"/>
    <col min="6" max="6" width="7.7109375" customWidth="1"/>
    <col min="7" max="9" width="15.7109375" customWidth="1"/>
    <col min="10" max="10" width="11.42578125" customWidth="1"/>
    <col min="11" max="11" width="11.7109375" customWidth="1"/>
    <col min="12" max="13" width="14.140625" customWidth="1"/>
    <col min="14" max="14" width="2.28515625" customWidth="1"/>
    <col min="15" max="15" width="14.140625" customWidth="1"/>
    <col min="16" max="16" width="14.7109375" customWidth="1"/>
  </cols>
  <sheetData>
    <row r="2" spans="1:16" ht="43.5" customHeight="1" x14ac:dyDescent="0.25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.75" x14ac:dyDescent="0.3">
      <c r="A4" s="43" t="s">
        <v>11</v>
      </c>
      <c r="B4" s="43"/>
      <c r="C4" s="43"/>
      <c r="D4" s="43"/>
      <c r="E4" s="43"/>
      <c r="F4" s="45">
        <v>46136</v>
      </c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50.25" customHeight="1" x14ac:dyDescent="0.3">
      <c r="A5" s="43" t="s">
        <v>7</v>
      </c>
      <c r="B5" s="43"/>
      <c r="C5" s="47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37.5" customHeight="1" x14ac:dyDescent="0.3">
      <c r="A6" s="43" t="s">
        <v>22</v>
      </c>
      <c r="B6" s="43"/>
      <c r="C6" s="43"/>
      <c r="D6" s="43"/>
      <c r="E6" s="43"/>
      <c r="F6" s="43"/>
      <c r="G6" s="49" t="s">
        <v>10</v>
      </c>
      <c r="H6" s="49"/>
      <c r="I6" s="49"/>
      <c r="J6" s="49"/>
      <c r="K6" s="49"/>
      <c r="L6" s="49"/>
      <c r="M6" s="49"/>
      <c r="N6" s="49"/>
      <c r="O6" s="49"/>
      <c r="P6" s="49"/>
    </row>
    <row r="7" spans="1:16" ht="18.75" x14ac:dyDescent="0.3">
      <c r="A7" s="44" t="s">
        <v>12</v>
      </c>
      <c r="B7" s="44"/>
      <c r="C7" s="44"/>
      <c r="D7" s="44"/>
      <c r="E7" s="44"/>
      <c r="F7" s="44"/>
      <c r="G7" s="44"/>
      <c r="H7" s="25" t="s">
        <v>28</v>
      </c>
      <c r="I7" s="25"/>
      <c r="J7" s="25"/>
      <c r="K7" s="25"/>
      <c r="L7" s="25"/>
      <c r="M7" s="25"/>
      <c r="N7" s="25"/>
      <c r="O7" s="25"/>
      <c r="P7" s="25"/>
    </row>
    <row r="8" spans="1:16" ht="18.75" x14ac:dyDescent="0.3">
      <c r="A8" s="41" t="s">
        <v>27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18.75" x14ac:dyDescent="0.3">
      <c r="A9" s="53" t="s">
        <v>33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ht="18.75" x14ac:dyDescent="0.3">
      <c r="A10" s="53" t="s">
        <v>32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5.25" customHeight="1" x14ac:dyDescent="0.25">
      <c r="A12" s="33" t="s">
        <v>4</v>
      </c>
      <c r="B12" s="33" t="s">
        <v>9</v>
      </c>
      <c r="C12" s="24" t="s">
        <v>0</v>
      </c>
      <c r="D12" s="24" t="s">
        <v>13</v>
      </c>
      <c r="E12" s="24" t="s">
        <v>1</v>
      </c>
      <c r="F12" s="24" t="s">
        <v>2</v>
      </c>
      <c r="G12" s="26" t="str">
        <f>[1]Лист1!$G$10</f>
        <v>Расчет НМЦК(ЦК)/начальной цены единицы товара и начальной суммы цен единиц товара (работы, услуги)</v>
      </c>
      <c r="H12" s="58"/>
      <c r="I12" s="58"/>
      <c r="J12" s="58"/>
      <c r="K12" s="58"/>
      <c r="L12" s="58"/>
      <c r="M12" s="58"/>
      <c r="N12" s="27"/>
      <c r="O12" s="55" t="s">
        <v>18</v>
      </c>
      <c r="P12" s="37" t="s">
        <v>25</v>
      </c>
    </row>
    <row r="13" spans="1:16" ht="18.95" customHeight="1" x14ac:dyDescent="0.25">
      <c r="A13" s="33"/>
      <c r="B13" s="33"/>
      <c r="C13" s="24"/>
      <c r="D13" s="24"/>
      <c r="E13" s="24"/>
      <c r="F13" s="24"/>
      <c r="G13" s="38" t="s">
        <v>8</v>
      </c>
      <c r="H13" s="39"/>
      <c r="I13" s="40"/>
      <c r="J13" s="34" t="s">
        <v>3</v>
      </c>
      <c r="K13" s="34" t="s">
        <v>5</v>
      </c>
      <c r="L13" s="34" t="s">
        <v>17</v>
      </c>
      <c r="M13" s="59" t="s">
        <v>26</v>
      </c>
      <c r="N13" s="60"/>
      <c r="O13" s="56"/>
      <c r="P13" s="37"/>
    </row>
    <row r="14" spans="1:16" ht="39.950000000000003" customHeight="1" x14ac:dyDescent="0.25">
      <c r="A14" s="33"/>
      <c r="B14" s="33"/>
      <c r="C14" s="24"/>
      <c r="D14" s="24"/>
      <c r="E14" s="24"/>
      <c r="F14" s="24"/>
      <c r="G14" s="6" t="s">
        <v>14</v>
      </c>
      <c r="H14" s="6" t="s">
        <v>15</v>
      </c>
      <c r="I14" s="6" t="s">
        <v>16</v>
      </c>
      <c r="J14" s="35"/>
      <c r="K14" s="35"/>
      <c r="L14" s="35"/>
      <c r="M14" s="61"/>
      <c r="N14" s="62"/>
      <c r="O14" s="56"/>
      <c r="P14" s="37"/>
    </row>
    <row r="15" spans="1:16" ht="61.5" customHeight="1" x14ac:dyDescent="0.25">
      <c r="A15" s="33"/>
      <c r="B15" s="33"/>
      <c r="C15" s="24"/>
      <c r="D15" s="24"/>
      <c r="E15" s="24"/>
      <c r="F15" s="24"/>
      <c r="G15" s="5" t="s">
        <v>6</v>
      </c>
      <c r="H15" s="5" t="s">
        <v>6</v>
      </c>
      <c r="I15" s="5" t="s">
        <v>6</v>
      </c>
      <c r="J15" s="36"/>
      <c r="K15" s="36"/>
      <c r="L15" s="36"/>
      <c r="M15" s="63"/>
      <c r="N15" s="64"/>
      <c r="O15" s="57"/>
      <c r="P15" s="37"/>
    </row>
    <row r="16" spans="1:16" x14ac:dyDescent="0.25">
      <c r="A16" s="4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26">
        <v>13</v>
      </c>
      <c r="N16" s="27"/>
      <c r="O16" s="5">
        <v>14</v>
      </c>
      <c r="P16" s="5">
        <v>15</v>
      </c>
    </row>
    <row r="17" spans="1:16" ht="165.75" x14ac:dyDescent="0.25">
      <c r="A17" s="18">
        <v>1</v>
      </c>
      <c r="B17" s="50" t="s">
        <v>29</v>
      </c>
      <c r="C17" s="21" t="s">
        <v>36</v>
      </c>
      <c r="D17" s="5"/>
      <c r="E17" s="15" t="s">
        <v>24</v>
      </c>
      <c r="F17" s="15">
        <v>1</v>
      </c>
      <c r="G17" s="19">
        <v>30856</v>
      </c>
      <c r="H17" s="19">
        <v>35700</v>
      </c>
      <c r="I17" s="19">
        <v>37500</v>
      </c>
      <c r="J17" s="11">
        <f t="shared" ref="J17:J22" si="0">STDEV(G17,H17,I17)/AVERAGE(G17,H17,I17)</f>
        <v>9.9069382355743973E-2</v>
      </c>
      <c r="K17" s="12">
        <f t="shared" ref="K17:K22" si="1">ROUND(AVERAGE(G17,H17,I17),2)</f>
        <v>34685.33</v>
      </c>
      <c r="L17" s="9">
        <f t="shared" ref="L17:L22" si="2">K17</f>
        <v>34685.33</v>
      </c>
      <c r="M17" s="13">
        <f t="shared" ref="M17:M22" si="3">F17*G17</f>
        <v>30856</v>
      </c>
      <c r="N17" s="13" t="s">
        <v>20</v>
      </c>
      <c r="O17" s="9">
        <f t="shared" ref="O17:O22" si="4">M17</f>
        <v>30856</v>
      </c>
      <c r="P17" s="14">
        <f>O17*F17</f>
        <v>30856</v>
      </c>
    </row>
    <row r="18" spans="1:16" ht="38.25" x14ac:dyDescent="0.25">
      <c r="A18" s="18">
        <v>1</v>
      </c>
      <c r="B18" s="51"/>
      <c r="C18" s="22" t="s">
        <v>37</v>
      </c>
      <c r="D18" s="5"/>
      <c r="E18" s="20" t="s">
        <v>34</v>
      </c>
      <c r="F18" s="20">
        <v>1</v>
      </c>
      <c r="G18" s="19">
        <v>6200</v>
      </c>
      <c r="H18" s="19">
        <v>7000</v>
      </c>
      <c r="I18" s="19">
        <v>6800</v>
      </c>
      <c r="J18" s="11">
        <f t="shared" si="0"/>
        <v>6.244997998398398E-2</v>
      </c>
      <c r="K18" s="12">
        <f t="shared" si="1"/>
        <v>6666.67</v>
      </c>
      <c r="L18" s="9">
        <f t="shared" si="2"/>
        <v>6666.67</v>
      </c>
      <c r="M18" s="13">
        <f t="shared" si="3"/>
        <v>6200</v>
      </c>
      <c r="N18" s="13" t="s">
        <v>20</v>
      </c>
      <c r="O18" s="9">
        <f t="shared" si="4"/>
        <v>6200</v>
      </c>
      <c r="P18" s="14">
        <f>O18*F18</f>
        <v>6200</v>
      </c>
    </row>
    <row r="19" spans="1:16" ht="52.5" customHeight="1" x14ac:dyDescent="0.25">
      <c r="A19" s="18">
        <v>1</v>
      </c>
      <c r="B19" s="51"/>
      <c r="C19" s="22" t="s">
        <v>38</v>
      </c>
      <c r="D19" s="5"/>
      <c r="E19" s="20" t="s">
        <v>34</v>
      </c>
      <c r="F19" s="20">
        <v>1</v>
      </c>
      <c r="G19" s="19">
        <v>3100</v>
      </c>
      <c r="H19" s="19">
        <v>3400</v>
      </c>
      <c r="I19" s="19">
        <v>3500</v>
      </c>
      <c r="J19" s="11">
        <f t="shared" si="0"/>
        <v>6.244997998398398E-2</v>
      </c>
      <c r="K19" s="12">
        <f t="shared" si="1"/>
        <v>3333.33</v>
      </c>
      <c r="L19" s="9">
        <f t="shared" si="2"/>
        <v>3333.33</v>
      </c>
      <c r="M19" s="13">
        <f t="shared" si="3"/>
        <v>3100</v>
      </c>
      <c r="N19" s="13" t="s">
        <v>20</v>
      </c>
      <c r="O19" s="9">
        <f t="shared" si="4"/>
        <v>3100</v>
      </c>
      <c r="P19" s="14">
        <f>O19*F19</f>
        <v>3100</v>
      </c>
    </row>
    <row r="20" spans="1:16" ht="27" customHeight="1" x14ac:dyDescent="0.25">
      <c r="A20" s="18">
        <v>1</v>
      </c>
      <c r="B20" s="51"/>
      <c r="C20" s="23" t="s">
        <v>39</v>
      </c>
      <c r="D20" s="5"/>
      <c r="E20" s="20" t="s">
        <v>35</v>
      </c>
      <c r="F20" s="20">
        <v>10</v>
      </c>
      <c r="G20" s="19">
        <v>31</v>
      </c>
      <c r="H20" s="19">
        <v>32</v>
      </c>
      <c r="I20" s="19">
        <v>34</v>
      </c>
      <c r="J20" s="11">
        <f t="shared" si="0"/>
        <v>4.7243048401606591E-2</v>
      </c>
      <c r="K20" s="12">
        <f t="shared" si="1"/>
        <v>32.33</v>
      </c>
      <c r="L20" s="9">
        <f t="shared" si="2"/>
        <v>32.33</v>
      </c>
      <c r="M20" s="13">
        <f t="shared" si="3"/>
        <v>310</v>
      </c>
      <c r="N20" s="13" t="s">
        <v>20</v>
      </c>
      <c r="O20" s="9">
        <f t="shared" si="4"/>
        <v>310</v>
      </c>
      <c r="P20" s="14">
        <f>O20</f>
        <v>310</v>
      </c>
    </row>
    <row r="21" spans="1:16" ht="29.25" customHeight="1" x14ac:dyDescent="0.25">
      <c r="A21" s="18">
        <v>1</v>
      </c>
      <c r="B21" s="51"/>
      <c r="C21" s="23" t="s">
        <v>40</v>
      </c>
      <c r="D21" s="5"/>
      <c r="E21" s="20" t="s">
        <v>35</v>
      </c>
      <c r="F21" s="20">
        <v>2</v>
      </c>
      <c r="G21" s="19">
        <v>30</v>
      </c>
      <c r="H21" s="19">
        <v>31</v>
      </c>
      <c r="I21" s="19">
        <v>30</v>
      </c>
      <c r="J21" s="11">
        <f t="shared" si="0"/>
        <v>1.9033525357899754E-2</v>
      </c>
      <c r="K21" s="12">
        <f t="shared" si="1"/>
        <v>30.33</v>
      </c>
      <c r="L21" s="9">
        <f t="shared" si="2"/>
        <v>30.33</v>
      </c>
      <c r="M21" s="13">
        <f t="shared" si="3"/>
        <v>60</v>
      </c>
      <c r="N21" s="13" t="s">
        <v>20</v>
      </c>
      <c r="O21" s="9">
        <f t="shared" si="4"/>
        <v>60</v>
      </c>
      <c r="P21" s="14">
        <f>O21</f>
        <v>60</v>
      </c>
    </row>
    <row r="22" spans="1:16" ht="36.75" customHeight="1" x14ac:dyDescent="0.25">
      <c r="A22" s="18">
        <v>1</v>
      </c>
      <c r="B22" s="52"/>
      <c r="C22" s="22" t="s">
        <v>41</v>
      </c>
      <c r="D22" s="5"/>
      <c r="E22" s="20" t="s">
        <v>35</v>
      </c>
      <c r="F22" s="20">
        <v>2</v>
      </c>
      <c r="G22" s="9">
        <v>77</v>
      </c>
      <c r="H22" s="10">
        <v>80</v>
      </c>
      <c r="I22" s="10">
        <v>80</v>
      </c>
      <c r="J22" s="11">
        <f t="shared" si="0"/>
        <v>2.1924693766694647E-2</v>
      </c>
      <c r="K22" s="12">
        <f t="shared" si="1"/>
        <v>79</v>
      </c>
      <c r="L22" s="9">
        <f t="shared" si="2"/>
        <v>79</v>
      </c>
      <c r="M22" s="13">
        <f t="shared" si="3"/>
        <v>154</v>
      </c>
      <c r="N22" s="13" t="s">
        <v>20</v>
      </c>
      <c r="O22" s="9">
        <f t="shared" si="4"/>
        <v>154</v>
      </c>
      <c r="P22" s="14">
        <f>O22</f>
        <v>154</v>
      </c>
    </row>
    <row r="23" spans="1:16" ht="15.75" x14ac:dyDescent="0.25">
      <c r="A23" s="28" t="s">
        <v>19</v>
      </c>
      <c r="B23" s="29"/>
      <c r="C23" s="30"/>
      <c r="D23" s="29"/>
      <c r="E23" s="29"/>
      <c r="F23" s="29"/>
      <c r="G23" s="29"/>
      <c r="H23" s="29"/>
      <c r="I23" s="29"/>
      <c r="J23" s="29"/>
      <c r="K23" s="29"/>
      <c r="L23" s="31"/>
      <c r="M23" s="17"/>
      <c r="N23" s="16"/>
      <c r="O23" s="14"/>
      <c r="P23" s="14">
        <f>SUM(P17:P22)</f>
        <v>40680</v>
      </c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9" customHeight="1" x14ac:dyDescent="0.3">
      <c r="A25" s="32" t="s">
        <v>31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x14ac:dyDescent="0.25">
      <c r="A26" s="1"/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8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</sheetData>
  <mergeCells count="30">
    <mergeCell ref="G6:P6"/>
    <mergeCell ref="B17:B22"/>
    <mergeCell ref="A9:P9"/>
    <mergeCell ref="D12:D15"/>
    <mergeCell ref="O12:O15"/>
    <mergeCell ref="G12:N12"/>
    <mergeCell ref="M13:N15"/>
    <mergeCell ref="A10:P10"/>
    <mergeCell ref="J13:J15"/>
    <mergeCell ref="L13:L15"/>
    <mergeCell ref="E12:E15"/>
    <mergeCell ref="G13:I13"/>
    <mergeCell ref="A8:P8"/>
    <mergeCell ref="A2:P2"/>
    <mergeCell ref="A4:E4"/>
    <mergeCell ref="A5:B5"/>
    <mergeCell ref="A6:F6"/>
    <mergeCell ref="A7:G7"/>
    <mergeCell ref="F4:P4"/>
    <mergeCell ref="C5:P5"/>
    <mergeCell ref="F12:F15"/>
    <mergeCell ref="H7:P7"/>
    <mergeCell ref="M16:N16"/>
    <mergeCell ref="A23:L23"/>
    <mergeCell ref="A25:P25"/>
    <mergeCell ref="A12:A15"/>
    <mergeCell ref="K13:K15"/>
    <mergeCell ref="P12:P15"/>
    <mergeCell ref="B12:B15"/>
    <mergeCell ref="C12:C15"/>
  </mergeCells>
  <pageMargins left="0.78740157480314965" right="0.78740157480314965" top="0.98425196850393704" bottom="0.59055118110236227" header="0.31496062992125984" footer="0.31496062992125984"/>
  <pageSetup paperSize="9" scale="64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Лист1!_ftn1</vt:lpstr>
      <vt:lpstr>Лист1!_ftn2</vt:lpstr>
      <vt:lpstr>Лист1!_ftn3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Мирошников Александр Александрович</dc:creator>
  <cp:lastModifiedBy>ОТЭЗ</cp:lastModifiedBy>
  <cp:lastPrinted>2024-01-10T11:56:02Z</cp:lastPrinted>
  <dcterms:created xsi:type="dcterms:W3CDTF">2024-01-10T11:14:54Z</dcterms:created>
  <dcterms:modified xsi:type="dcterms:W3CDTF">2026-06-24T07:35:06Z</dcterms:modified>
</cp:coreProperties>
</file>