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omments1.xml" ContentType="application/vnd.openxmlformats-officedocument.spreadsheetml.comment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&lt;анонимный&gt;</author>
  </authors>
  <commentList>
    <comment ref="K17" authorId="0">
      <text>
        <r>
          <rPr>
            <sz val="10"/>
            <rFont val="Arial"/>
            <family val="2"/>
            <charset val="204"/>
          </rPr>
          <t xml:space="preserve">Примененные корректировки: 
Расчет за единицу: 256</t>
        </r>
      </text>
    </comment>
  </commentList>
</comments>
</file>

<file path=xl/sharedStrings.xml><?xml version="1.0" encoding="utf-8"?>
<sst xmlns="http://schemas.openxmlformats.org/spreadsheetml/2006/main" count="99" uniqueCount="85">
  <si>
    <t xml:space="preserve">Приложение № 2</t>
  </si>
  <si>
    <t xml:space="preserve">Обоснование начальной (максимальной) цены контракта, согласно требованиям Приказ Министерства здравоохранения РФ от 19 декабря 2019 г                                       № 1064н  </t>
  </si>
  <si>
    <t xml:space="preserve">А. Метод сопоставимых рыночных цен (Анализ рынка)</t>
  </si>
  <si>
    <t xml:space="preserve">№ п/п</t>
  </si>
  <si>
    <t xml:space="preserve">КТРУ</t>
  </si>
  <si>
    <t xml:space="preserve">Наименование объекта закупки                                                            (МНН Лек. форма/ Дозировка)</t>
  </si>
  <si>
    <t xml:space="preserve">Ед.изм.</t>
  </si>
  <si>
    <t xml:space="preserve">Кол-во товара</t>
  </si>
  <si>
    <t xml:space="preserve">Коммерческое предложение №1
</t>
  </si>
  <si>
    <t xml:space="preserve">Коммерческое предложение №2
       </t>
  </si>
  <si>
    <t xml:space="preserve">Коммерческое предложение №3
             </t>
  </si>
  <si>
    <t xml:space="preserve">1. Расчет коэффициента вариации</t>
  </si>
  <si>
    <r>
      <rPr>
        <sz val="8"/>
        <color theme="1"/>
        <rFont val="Times New Roman"/>
        <family val="1"/>
        <charset val="204"/>
      </rPr>
      <t xml:space="preserve">Для определения начальной (максимальной) цены контракта использованно коммерческое предложение, содержащее наименьшую цену за еденницу товара, </t>
    </r>
    <r>
      <rPr>
        <b val="true"/>
        <sz val="8"/>
        <color theme="1"/>
        <rFont val="Times New Roman"/>
        <family val="1"/>
        <charset val="204"/>
      </rPr>
      <t xml:space="preserve">руб.</t>
    </r>
  </si>
  <si>
    <t xml:space="preserve">1.1 Расчет средней арифметической величины цены еденицы товара</t>
  </si>
  <si>
    <t xml:space="preserve">1.2 Расчет среднего квадратичного отклонения</t>
  </si>
  <si>
    <t xml:space="preserve">1.3 Расчет коэффициента вариации</t>
  </si>
  <si>
    <t xml:space="preserve">21.20.10.115-000011-1-00032 </t>
  </si>
  <si>
    <t xml:space="preserve">МАКРОГОЛ
Порошок для приготовления раствора для приема внутрь
64000 мг
</t>
  </si>
  <si>
    <t xml:space="preserve">г</t>
  </si>
  <si>
    <t xml:space="preserve">Расчетная цена за ед. Товара с оптовой надбавкой,  без учета НДС  
КП №1 Вх. №602 от 25.052026</t>
  </si>
  <si>
    <t xml:space="preserve">Расчетная цена за ед. Товара с оптовой надбавкой,  без учета НДС  
КП №2 Вх. №601 от 25.05.2026</t>
  </si>
  <si>
    <t xml:space="preserve">Расчетная цена за ед. Товара с оптовой надбавкой,  без учета НДС  
КП №3 Вх. №600 от 25.05.2026</t>
  </si>
  <si>
    <t xml:space="preserve">*У поставщика заявлена наименьшая цена, но данного товара на текущую дату нет в наличии, поэтому информация носит чисто информативный характер. Для расчета берем следующую по возрастанию цену.</t>
  </si>
  <si>
    <t xml:space="preserve">А-1. Тарифный метод (применяется при закупке лекарственного препарата, включенного в ЖНВЛП) </t>
  </si>
  <si>
    <t xml:space="preserve">Для расчета используется информация о предельных ценах, представленная в Государственном реестре предельных отпускных цен производителей на лекарственные препараты, включенные в перечень жизненно необходимых и важнейших лекарственных препаратов,  по адресу  в сети Интернет http://grls.rosminzdrav.ru/:</t>
  </si>
  <si>
    <t xml:space="preserve">МНН</t>
  </si>
  <si>
    <t xml:space="preserve">Единица измерения</t>
  </si>
  <si>
    <t xml:space="preserve">Информация из источников для обоснования цены</t>
  </si>
  <si>
    <t xml:space="preserve">Торговое наименование</t>
  </si>
  <si>
    <t xml:space="preserve">Лекарственная форма, дозировка, упаковка</t>
  </si>
  <si>
    <t xml:space="preserve">Штрихкод</t>
  </si>
  <si>
    <t xml:space="preserve">№ РУ</t>
  </si>
  <si>
    <t xml:space="preserve">Владелец РУ/производитель</t>
  </si>
  <si>
    <t xml:space="preserve">Дата регистрации цены</t>
  </si>
  <si>
    <t xml:space="preserve">Предельная цена за упаковку, руб.</t>
  </si>
  <si>
    <t xml:space="preserve">Количество в упаковке</t>
  </si>
  <si>
    <t xml:space="preserve">Предельная цена за ед, руб.</t>
  </si>
  <si>
    <t xml:space="preserve">Округлённая предельная цена за ед, руб. </t>
  </si>
  <si>
    <t xml:space="preserve">1</t>
  </si>
  <si>
    <t xml:space="preserve">Макрогол</t>
  </si>
  <si>
    <t xml:space="preserve">г (г действующего вещества)</t>
  </si>
  <si>
    <t xml:space="preserve">Фортранс</t>
  </si>
  <si>
    <t xml:space="preserve">порошок для приготовления раствора для приема внутрь, 64 г, 73.69 г - пакетики бумажные ламинированные (1)  - пачки картонные</t>
  </si>
  <si>
    <t xml:space="preserve">3582182886223</t>
  </si>
  <si>
    <t xml:space="preserve">П N014306/01</t>
  </si>
  <si>
    <t xml:space="preserve">Вл.Ипсен Фарма, Франция; Вып.к.Перв.Уп.Втор.Уп.Пр.Бофур Ипсен Индастри, Франция;</t>
  </si>
  <si>
    <t xml:space="preserve">22.12.2020</t>
  </si>
  <si>
    <t xml:space="preserve">Б. Расчет средневзвешанной цены</t>
  </si>
  <si>
    <t xml:space="preserve">Для расчета средневзвешенной цены используются все исполненные заказчиком контракты на поставку планируемого к закупке лекарственного препарата с учетом эквивалентных лекарственных форм и дозировок за 12 месяцев, предшествующих месяцу расчета, в соответствии с ч.5 Порядка, утвержденного приказом Минздрава РФ № 1064н от 19.12.2019</t>
  </si>
  <si>
    <t xml:space="preserve">Наименование объекта закупки  (МНН Лек. форма/ Дозировка)</t>
  </si>
  <si>
    <t xml:space="preserve">Номер государственного контракта</t>
  </si>
  <si>
    <t xml:space="preserve">Кол-во упак.                / Цена  за упак., руб.</t>
  </si>
  <si>
    <t xml:space="preserve">Кол-во в потребительской упаковке</t>
  </si>
  <si>
    <r>
      <rPr>
        <sz val="8"/>
        <color theme="1"/>
        <rFont val="Times New Roman"/>
        <family val="1"/>
        <charset val="204"/>
      </rPr>
      <t xml:space="preserve">Цена  за ед. Товара (без НДС и оптовой надбавки), </t>
    </r>
    <r>
      <rPr>
        <b val="true"/>
        <sz val="8"/>
        <color theme="1"/>
        <rFont val="Times New Roman"/>
        <family val="1"/>
        <charset val="204"/>
      </rPr>
      <t xml:space="preserve">руб.</t>
    </r>
  </si>
  <si>
    <r>
      <rPr>
        <sz val="8"/>
        <color theme="1"/>
        <rFont val="Times New Roman"/>
        <family val="1"/>
        <charset val="204"/>
      </rPr>
      <t xml:space="preserve">Оптовая надбавка, %</t>
    </r>
    <r>
      <rPr>
        <b val="true"/>
        <sz val="8"/>
        <color theme="1"/>
        <rFont val="Times New Roman"/>
        <family val="1"/>
        <charset val="204"/>
      </rPr>
      <t xml:space="preserve">.</t>
    </r>
  </si>
  <si>
    <r>
      <rPr>
        <sz val="8"/>
        <color theme="1"/>
        <rFont val="Times New Roman"/>
        <family val="1"/>
        <charset val="204"/>
      </rPr>
      <t xml:space="preserve">НДС, %</t>
    </r>
    <r>
      <rPr>
        <b val="true"/>
        <sz val="8"/>
        <color theme="1"/>
        <rFont val="Times New Roman"/>
        <family val="1"/>
        <charset val="204"/>
      </rPr>
      <t xml:space="preserve">.</t>
    </r>
  </si>
  <si>
    <r>
      <rPr>
        <sz val="8"/>
        <color theme="1"/>
        <rFont val="Times New Roman"/>
        <family val="1"/>
        <charset val="204"/>
      </rPr>
      <t xml:space="preserve">Средневзвешанная цена за Ед. Товара (с учетом оптовой надбавки), </t>
    </r>
    <r>
      <rPr>
        <b val="true"/>
        <sz val="8"/>
        <color theme="1"/>
        <rFont val="Times New Roman"/>
        <family val="1"/>
        <charset val="204"/>
      </rPr>
      <t xml:space="preserve">руб.</t>
    </r>
  </si>
  <si>
    <r>
      <rPr>
        <sz val="10"/>
        <color theme="1"/>
        <rFont val="Times New Roman"/>
        <family val="1"/>
        <charset val="204"/>
      </rPr>
      <t xml:space="preserve">МАКРОГОЛ
Порошок для приготовления раствора для приема внутрь
64000 мг
</t>
    </r>
    <r>
      <rPr>
        <sz val="10"/>
        <color theme="1"/>
        <rFont val="XO Thames"/>
        <family val="1"/>
        <charset val="1"/>
      </rPr>
      <t xml:space="preserve">
</t>
    </r>
  </si>
  <si>
    <t xml:space="preserve"> -</t>
  </si>
  <si>
    <t xml:space="preserve">Закупок за данный период не производилось!</t>
  </si>
  <si>
    <t xml:space="preserve">В. Расчет референтной цены, посредством использования ресурсов ЕГИСЗ *</t>
  </si>
  <si>
    <t xml:space="preserve">Значение цены</t>
  </si>
  <si>
    <t xml:space="preserve">Значение цены с учетом оптовой надбавки</t>
  </si>
  <si>
    <r>
      <rPr>
        <sz val="12"/>
        <color theme="1"/>
        <rFont val="XO Thames"/>
        <family val="1"/>
        <charset val="204"/>
      </rPr>
      <t xml:space="preserve">МАКРОГОЛ
Порошок для приготовления раствора для приема внутрь
64000 мг
</t>
    </r>
    <r>
      <rPr>
        <sz val="12"/>
        <color theme="1"/>
        <rFont val=""/>
        <family val="1"/>
        <charset val="1"/>
      </rPr>
      <t xml:space="preserve">
</t>
    </r>
  </si>
  <si>
    <t xml:space="preserve">* Референтная цена в расчете не используется до появления этих цен в ЕИС (согласно п.6 Порядка Приказа 1064н)</t>
  </si>
  <si>
    <t xml:space="preserve">Сводная информация о минимальных значениях цен за единицу товара, расчет НМЦК</t>
  </si>
  <si>
    <t xml:space="preserve">Наименование объекта закупки (МНН Лек. форма/ Дозировка)</t>
  </si>
  <si>
    <t xml:space="preserve">Способы определения цены еденицы планирунмого к закупке лекарственного препарата </t>
  </si>
  <si>
    <r>
      <rPr>
        <sz val="8"/>
        <color theme="1"/>
        <rFont val="Times New Roman"/>
        <family val="1"/>
        <charset val="204"/>
      </rPr>
      <t xml:space="preserve">Оптовая надбавка за уп. согласно ПП Архангельской области от 23.09.2021 № 51-п/5, </t>
    </r>
    <r>
      <rPr>
        <b val="true"/>
        <sz val="8"/>
        <color theme="1"/>
        <rFont val="Times New Roman"/>
        <family val="1"/>
        <charset val="204"/>
      </rPr>
      <t xml:space="preserve">%</t>
    </r>
  </si>
  <si>
    <r>
      <rPr>
        <sz val="8"/>
        <color theme="1"/>
        <rFont val="Times New Roman"/>
        <family val="1"/>
        <charset val="204"/>
      </rPr>
      <t xml:space="preserve">Размер НДС, </t>
    </r>
    <r>
      <rPr>
        <b val="true"/>
        <sz val="8"/>
        <color theme="1"/>
        <rFont val="Times New Roman"/>
        <family val="1"/>
        <charset val="204"/>
      </rPr>
      <t xml:space="preserve">%</t>
    </r>
  </si>
  <si>
    <r>
      <rPr>
        <sz val="8"/>
        <color theme="1"/>
        <rFont val="Times New Roman"/>
        <family val="1"/>
        <charset val="204"/>
      </rPr>
      <t xml:space="preserve">Минимальная цена за ед. товара  (с учетом оптовой надбавки и НДС), </t>
    </r>
    <r>
      <rPr>
        <b val="true"/>
        <sz val="8"/>
        <color theme="1"/>
        <rFont val="Times New Roman"/>
        <family val="1"/>
        <charset val="204"/>
      </rPr>
      <t xml:space="preserve">руб.        </t>
    </r>
  </si>
  <si>
    <t xml:space="preserve">Расчет НМЦК*** </t>
  </si>
  <si>
    <t xml:space="preserve">Цена расчета А,                (без НДС), руб.</t>
  </si>
  <si>
    <t xml:space="preserve">Цена расчета А-1                (без учета оптовой надбавки и НДС), руб.</t>
  </si>
  <si>
    <t xml:space="preserve">Цена расчета Б,                   (без учета оптовой надбавки и НДС), руб.</t>
  </si>
  <si>
    <r>
      <rPr>
        <sz val="8"/>
        <color theme="1"/>
        <rFont val="Times New Roman"/>
        <family val="1"/>
        <charset val="204"/>
      </rPr>
      <t xml:space="preserve">Цена расчета В, </t>
    </r>
    <r>
      <rPr>
        <b val="true"/>
        <sz val="8"/>
        <color theme="1"/>
        <rFont val="Times New Roman"/>
        <family val="1"/>
        <charset val="204"/>
      </rPr>
      <t xml:space="preserve">руб.</t>
    </r>
  </si>
  <si>
    <t xml:space="preserve">МАКРОГОЛ
Порошок для приготовления раствора для приема внутрь
64000 мг</t>
  </si>
  <si>
    <t xml:space="preserve"> </t>
  </si>
  <si>
    <t xml:space="preserve">Итого</t>
  </si>
  <si>
    <t xml:space="preserve">На основании проведенного анализа рынка и расчетов, НМЦК составляет:  </t>
  </si>
  <si>
    <r>
      <rPr>
        <sz val="10"/>
        <rFont val="XO Thames"/>
        <family val="1"/>
        <charset val="128"/>
      </rPr>
      <t xml:space="preserve">1 549</t>
    </r>
    <r>
      <rPr>
        <sz val="10"/>
        <color rgb="FF000000"/>
        <rFont val="XO Thames"/>
        <family val="1"/>
        <charset val="128"/>
      </rPr>
      <t xml:space="preserve"> (Одна тысяча пятьсот сорок девять) рублей 82 копейки</t>
    </r>
  </si>
  <si>
    <t xml:space="preserve">Валютой, используемой для формирования цены государственного контракта и расчетов с поставщиком, является российский рубль.</t>
  </si>
  <si>
    <t xml:space="preserve">Дата обоснования НМЦК:</t>
  </si>
  <si>
    <t xml:space="preserve">Провизор аптеки филиал "Больница" ФКУЗ МСЧ-29 ФСИН России</t>
  </si>
  <si>
    <t xml:space="preserve">Шилова О.В.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</si>
</sst>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_-* #,##0.00\ _₽_-;\-* #,##0.00\ _₽_-;_-* \-??\ _₽_-;_-@_-"/>
    <numFmt numFmtId="166" formatCode="_-* #,##0\ _₽_-;\-* #,##0\ _₽_-;_-* \-??\ _₽_-;_-@_-"/>
    <numFmt numFmtId="167" formatCode="0.0000"/>
    <numFmt numFmtId="168" formatCode="#,##0.0000000"/>
    <numFmt numFmtId="169" formatCode="#,##0.00000"/>
    <numFmt numFmtId="170" formatCode="0.00000"/>
    <numFmt numFmtId="171" formatCode="#,##0.00"/>
    <numFmt numFmtId="172" formatCode="0.00"/>
    <numFmt numFmtId="173" formatCode="0.##"/>
    <numFmt numFmtId="174" formatCode="#,##0"/>
    <numFmt numFmtId="175" formatCode="0.00%"/>
    <numFmt numFmtId="176" formatCode="0%"/>
    <numFmt numFmtId="177" formatCode="#,##0.0000"/>
  </numFmts>
  <fonts count="23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theme="1"/>
      <name val="XO Thames"/>
      <family val="1"/>
      <charset val="1"/>
    </font>
    <font>
      <sz val="12"/>
      <color theme="1"/>
      <name val="XO Thames"/>
      <family val="1"/>
      <charset val="1"/>
    </font>
    <font>
      <b val="true"/>
      <sz val="14"/>
      <color theme="1"/>
      <name val="XO Thames"/>
      <family val="1"/>
      <charset val="1"/>
    </font>
    <font>
      <b val="true"/>
      <sz val="12"/>
      <color theme="1"/>
      <name val="XO Thames"/>
      <family val="1"/>
      <charset val="1"/>
    </font>
    <font>
      <sz val="8"/>
      <color theme="1"/>
      <name val="XO Thames"/>
      <family val="1"/>
      <charset val="1"/>
    </font>
    <font>
      <sz val="6"/>
      <color theme="1"/>
      <name val="XO Thames"/>
      <family val="1"/>
      <charset val="1"/>
    </font>
    <font>
      <sz val="8"/>
      <color theme="1"/>
      <name val="Times New Roman"/>
      <family val="1"/>
      <charset val="204"/>
    </font>
    <font>
      <b val="true"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XO Thames"/>
      <family val="1"/>
      <charset val="1"/>
    </font>
    <font>
      <b val="true"/>
      <sz val="8"/>
      <color theme="1"/>
      <name val="XO Thames"/>
      <family val="1"/>
      <charset val="1"/>
    </font>
    <font>
      <sz val="12"/>
      <color rgb="FF000000"/>
      <name val="Times New Roman"/>
      <family val="1"/>
      <charset val="204"/>
    </font>
    <font>
      <sz val="10"/>
      <color rgb="FF000000"/>
      <name val="XO Thames"/>
      <family val="1"/>
      <charset val="1"/>
    </font>
    <font>
      <sz val="12"/>
      <color theme="1"/>
      <name val="XO Thames"/>
      <family val="1"/>
      <charset val="204"/>
    </font>
    <font>
      <sz val="12"/>
      <color theme="1"/>
      <name val=""/>
      <family val="1"/>
      <charset val="1"/>
    </font>
    <font>
      <sz val="8"/>
      <color rgb="FF000000"/>
      <name val="XO Thames"/>
      <family val="1"/>
      <charset val="1"/>
    </font>
    <font>
      <sz val="10"/>
      <name val="XO Thames"/>
      <family val="1"/>
      <charset val="128"/>
    </font>
    <font>
      <sz val="10"/>
      <color rgb="FF000000"/>
      <name val="XO Thames"/>
      <family val="1"/>
      <charset val="128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7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2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2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3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4" fillId="0" borderId="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0" borderId="0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8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8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8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4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5" fillId="0" borderId="5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15" fillId="0" borderId="6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15" fillId="0" borderId="2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1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2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0" borderId="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8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74" fontId="19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8" fillId="0" borderId="9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8" fillId="0" borderId="2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8" fillId="0" borderId="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8" fillId="0" borderId="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5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6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7" fontId="1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8" fillId="0" borderId="2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8" fillId="0" borderId="10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8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8" fillId="0" borderId="2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4" fillId="0" borderId="2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8" fillId="0" borderId="2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6" fontId="5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Финансовый 2" xfId="20"/>
    <cellStyle name="Финансовый 2 2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0</xdr:colOff>
      <xdr:row>36</xdr:row>
      <xdr:rowOff>9360</xdr:rowOff>
    </xdr:from>
    <xdr:to>
      <xdr:col>4</xdr:col>
      <xdr:colOff>551880</xdr:colOff>
      <xdr:row>42</xdr:row>
      <xdr:rowOff>190800</xdr:rowOff>
    </xdr:to>
    <xdr:pic>
      <xdr:nvPicPr>
        <xdr:cNvPr id="1" name="Изображение 1"/>
        <xdr:cNvPicPr/>
      </xdr:nvPicPr>
      <xdr:blipFill>
        <a:blip r:embed="rId1"/>
        <a:stretch/>
      </xdr:blipFill>
      <xdr:spPr>
        <a:xfrm>
          <a:off x="0" y="18219240"/>
          <a:ext cx="3934440" cy="13244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FD1048576"/>
  <sheetViews>
    <sheetView showFormulas="false" showGridLines="true" showRowColHeaders="true" showZeros="true" rightToLeft="false" tabSelected="true" showOutlineSymbols="true" defaultGridColor="true" view="normal" topLeftCell="A1" colorId="64" zoomScale="83" zoomScaleNormal="83" zoomScalePageLayoutView="100" workbookViewId="0">
      <selection pane="topLeft" activeCell="H9" activeCellId="0" sqref="H9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16.58"/>
    <col collapsed="false" customWidth="true" hidden="false" outlineLevel="0" max="3" min="3" style="1" width="18.27"/>
    <col collapsed="false" customWidth="false" hidden="false" outlineLevel="0" max="4" min="4" style="1" width="9.14"/>
    <col collapsed="false" customWidth="true" hidden="false" outlineLevel="0" max="5" min="5" style="2" width="14.24"/>
    <col collapsed="false" customWidth="true" hidden="false" outlineLevel="0" max="6" min="6" style="3" width="19.11"/>
    <col collapsed="false" customWidth="true" hidden="false" outlineLevel="0" max="7" min="7" style="3" width="23.63"/>
    <col collapsed="false" customWidth="true" hidden="false" outlineLevel="0" max="8" min="8" style="3" width="24.64"/>
    <col collapsed="false" customWidth="true" hidden="false" outlineLevel="0" max="9" min="9" style="1" width="10.4"/>
    <col collapsed="false" customWidth="true" hidden="false" outlineLevel="0" max="11" min="10" style="1" width="9.56"/>
    <col collapsed="false" customWidth="true" hidden="false" outlineLevel="0" max="12" min="12" style="4" width="19.44"/>
    <col collapsed="false" customWidth="false" hidden="false" outlineLevel="0" max="14" min="13" style="1" width="9.14"/>
    <col collapsed="false" customWidth="true" hidden="false" outlineLevel="0" max="15" min="15" style="1" width="3.18"/>
    <col collapsed="false" customWidth="false" hidden="false" outlineLevel="0" max="16380" min="16" style="1" width="9.14"/>
    <col collapsed="false" customWidth="true" hidden="false" outlineLevel="0" max="16384" min="16381" style="1" width="11.53"/>
  </cols>
  <sheetData>
    <row r="1" customFormat="false" ht="15" hidden="false" customHeight="false" outlineLevel="0" collapsed="false">
      <c r="J1" s="5" t="s">
        <v>0</v>
      </c>
      <c r="K1" s="5"/>
      <c r="L1" s="5"/>
      <c r="M1" s="5"/>
      <c r="N1" s="5"/>
    </row>
    <row r="3" customFormat="false" ht="40.5" hidden="false" customHeight="true" outlineLevel="0" collapsed="false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customFormat="false" ht="15" hidden="false" customHeight="false" outlineLevel="0" collapsed="false">
      <c r="A4" s="7"/>
      <c r="B4" s="7"/>
      <c r="C4" s="7"/>
      <c r="D4" s="7"/>
      <c r="E4" s="8"/>
      <c r="F4" s="9"/>
      <c r="G4" s="9"/>
      <c r="H4" s="9"/>
      <c r="I4" s="7"/>
      <c r="J4" s="7"/>
      <c r="K4" s="7"/>
      <c r="L4" s="10"/>
    </row>
    <row r="5" customFormat="false" ht="15" hidden="false" customHeight="false" outlineLevel="0" collapsed="false">
      <c r="A5" s="11" t="s">
        <v>2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="17" customFormat="true" ht="61.5" hidden="false" customHeight="true" outlineLevel="0" collapsed="false">
      <c r="A6" s="12" t="s">
        <v>3</v>
      </c>
      <c r="B6" s="12" t="s">
        <v>4</v>
      </c>
      <c r="C6" s="12" t="s">
        <v>5</v>
      </c>
      <c r="D6" s="13" t="s">
        <v>6</v>
      </c>
      <c r="E6" s="14" t="s">
        <v>7</v>
      </c>
      <c r="F6" s="15" t="s">
        <v>8</v>
      </c>
      <c r="G6" s="15" t="s">
        <v>9</v>
      </c>
      <c r="H6" s="15" t="s">
        <v>10</v>
      </c>
      <c r="I6" s="13" t="s">
        <v>11</v>
      </c>
      <c r="J6" s="13"/>
      <c r="K6" s="13"/>
      <c r="L6" s="16" t="s">
        <v>12</v>
      </c>
      <c r="XFA6" s="1"/>
      <c r="XFB6" s="1"/>
      <c r="XFC6" s="1"/>
      <c r="XFD6" s="1"/>
    </row>
    <row r="7" s="17" customFormat="true" ht="102" hidden="false" customHeight="true" outlineLevel="0" collapsed="false">
      <c r="A7" s="12"/>
      <c r="B7" s="12"/>
      <c r="C7" s="12"/>
      <c r="D7" s="13"/>
      <c r="E7" s="14"/>
      <c r="F7" s="15"/>
      <c r="G7" s="15"/>
      <c r="H7" s="15"/>
      <c r="I7" s="12" t="s">
        <v>13</v>
      </c>
      <c r="J7" s="12" t="s">
        <v>14</v>
      </c>
      <c r="K7" s="12" t="s">
        <v>15</v>
      </c>
      <c r="L7" s="16"/>
      <c r="XFA7" s="1"/>
      <c r="XFB7" s="1"/>
      <c r="XFC7" s="1"/>
      <c r="XFD7" s="1"/>
    </row>
    <row r="8" s="17" customFormat="true" ht="102" hidden="false" customHeight="true" outlineLevel="0" collapsed="false">
      <c r="A8" s="13" t="n">
        <v>1</v>
      </c>
      <c r="B8" s="18" t="s">
        <v>16</v>
      </c>
      <c r="C8" s="19" t="s">
        <v>17</v>
      </c>
      <c r="D8" s="12" t="s">
        <v>18</v>
      </c>
      <c r="E8" s="14" t="n">
        <v>512</v>
      </c>
      <c r="F8" s="20" t="s">
        <v>19</v>
      </c>
      <c r="G8" s="20" t="s">
        <v>20</v>
      </c>
      <c r="H8" s="20" t="s">
        <v>21</v>
      </c>
      <c r="I8" s="21" t="n">
        <f aca="false">(F9+G9+H9)/3</f>
        <v>3.08702666666667</v>
      </c>
      <c r="J8" s="21" t="n">
        <f aca="false">SQRT(((SUM((POWER(H9-I8,2)),(POWER(G9-I8,2)),POWER(F9-I8,2)))/(COLUMNS(F9:H9)-1)))</f>
        <v>0.496731364153033</v>
      </c>
      <c r="K8" s="21" t="n">
        <f aca="false">J8/I8*100</f>
        <v>16.0909320776745</v>
      </c>
      <c r="L8" s="22" t="n">
        <v>2.75178</v>
      </c>
      <c r="XFA8" s="1"/>
      <c r="XFB8" s="1"/>
      <c r="XFC8" s="1"/>
      <c r="XFD8" s="1"/>
    </row>
    <row r="9" s="17" customFormat="true" ht="41.35" hidden="false" customHeight="true" outlineLevel="0" collapsed="false">
      <c r="A9" s="13"/>
      <c r="B9" s="18"/>
      <c r="C9" s="18"/>
      <c r="D9" s="18"/>
      <c r="E9" s="14"/>
      <c r="F9" s="23" t="n">
        <v>2.75178</v>
      </c>
      <c r="G9" s="24" t="n">
        <v>2.8516</v>
      </c>
      <c r="H9" s="24" t="n">
        <v>3.6577</v>
      </c>
      <c r="I9" s="21"/>
      <c r="J9" s="21"/>
      <c r="K9" s="21"/>
      <c r="L9" s="22"/>
      <c r="XFA9" s="1"/>
      <c r="XFB9" s="1"/>
      <c r="XFC9" s="1"/>
      <c r="XFD9" s="1"/>
    </row>
    <row r="10" s="17" customFormat="true" ht="11.25" hidden="false" customHeight="true" outlineLevel="0" collapsed="false">
      <c r="A10" s="25"/>
      <c r="B10" s="26"/>
      <c r="C10" s="26"/>
      <c r="D10" s="26"/>
      <c r="E10" s="27"/>
      <c r="F10" s="28"/>
      <c r="G10" s="29"/>
      <c r="H10" s="28"/>
      <c r="I10" s="30"/>
      <c r="J10" s="31"/>
      <c r="K10" s="30"/>
      <c r="L10" s="32"/>
      <c r="XFA10" s="1"/>
      <c r="XFB10" s="1"/>
      <c r="XFC10" s="1"/>
      <c r="XFD10" s="1"/>
    </row>
    <row r="11" s="17" customFormat="true" ht="11.25" hidden="true" customHeight="true" outlineLevel="0" collapsed="false">
      <c r="A11" s="25"/>
      <c r="B11" s="26"/>
      <c r="C11" s="26"/>
      <c r="D11" s="26"/>
      <c r="E11" s="27"/>
      <c r="F11" s="28"/>
      <c r="G11" s="29"/>
      <c r="H11" s="28"/>
      <c r="I11" s="30"/>
      <c r="J11" s="31"/>
      <c r="K11" s="30"/>
      <c r="L11" s="32"/>
      <c r="XFA11" s="1"/>
      <c r="XFB11" s="1"/>
      <c r="XFC11" s="1"/>
      <c r="XFD11" s="1"/>
    </row>
    <row r="12" s="17" customFormat="true" ht="15" hidden="false" customHeight="false" outlineLevel="0" collapsed="false">
      <c r="A12" s="1" t="s">
        <v>22</v>
      </c>
      <c r="B12" s="1"/>
      <c r="C12" s="1"/>
      <c r="D12" s="1"/>
      <c r="E12" s="2"/>
      <c r="F12" s="3"/>
      <c r="G12" s="3"/>
      <c r="H12" s="3"/>
      <c r="I12" s="1"/>
      <c r="J12" s="1"/>
      <c r="K12" s="1"/>
      <c r="L12" s="4"/>
      <c r="M12" s="26"/>
      <c r="N12" s="26"/>
      <c r="XFA12" s="1"/>
      <c r="XFB12" s="1"/>
      <c r="XFC12" s="1"/>
      <c r="XFD12" s="1"/>
    </row>
    <row r="13" customFormat="false" ht="15" hidden="false" customHeight="false" outlineLevel="0" collapsed="false">
      <c r="A13" s="33" t="s">
        <v>23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</row>
    <row r="14" customFormat="false" ht="24.75" hidden="false" customHeight="true" outlineLevel="0" collapsed="false">
      <c r="A14" s="34" t="s">
        <v>24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</row>
    <row r="15" s="38" customFormat="true" ht="66.5" hidden="false" customHeight="true" outlineLevel="0" collapsed="false">
      <c r="A15" s="35" t="s">
        <v>3</v>
      </c>
      <c r="B15" s="36" t="s">
        <v>25</v>
      </c>
      <c r="C15" s="36" t="s">
        <v>26</v>
      </c>
      <c r="D15" s="37" t="s">
        <v>27</v>
      </c>
      <c r="E15" s="37"/>
      <c r="F15" s="37"/>
      <c r="G15" s="37"/>
      <c r="H15" s="37"/>
      <c r="I15" s="37"/>
      <c r="J15" s="37"/>
      <c r="K15" s="37"/>
      <c r="L15" s="37"/>
      <c r="M15" s="37"/>
    </row>
    <row r="16" s="38" customFormat="true" ht="55.7" hidden="false" customHeight="true" outlineLevel="0" collapsed="false">
      <c r="A16" s="35"/>
      <c r="B16" s="36"/>
      <c r="C16" s="36"/>
      <c r="D16" s="37" t="s">
        <v>28</v>
      </c>
      <c r="E16" s="37" t="s">
        <v>29</v>
      </c>
      <c r="F16" s="37" t="s">
        <v>30</v>
      </c>
      <c r="G16" s="37" t="s">
        <v>31</v>
      </c>
      <c r="H16" s="37" t="s">
        <v>32</v>
      </c>
      <c r="I16" s="37" t="s">
        <v>33</v>
      </c>
      <c r="J16" s="37" t="s">
        <v>34</v>
      </c>
      <c r="K16" s="37" t="s">
        <v>35</v>
      </c>
      <c r="L16" s="37" t="s">
        <v>36</v>
      </c>
      <c r="M16" s="37" t="s">
        <v>37</v>
      </c>
    </row>
    <row r="17" customFormat="false" ht="165.4" hidden="false" customHeight="false" outlineLevel="0" collapsed="false">
      <c r="A17" s="39" t="s">
        <v>38</v>
      </c>
      <c r="B17" s="39" t="s">
        <v>39</v>
      </c>
      <c r="C17" s="39" t="s">
        <v>40</v>
      </c>
      <c r="D17" s="39" t="s">
        <v>41</v>
      </c>
      <c r="E17" s="39" t="s">
        <v>42</v>
      </c>
      <c r="F17" s="39" t="s">
        <v>43</v>
      </c>
      <c r="G17" s="39" t="s">
        <v>44</v>
      </c>
      <c r="H17" s="39" t="s">
        <v>45</v>
      </c>
      <c r="I17" s="39" t="s">
        <v>46</v>
      </c>
      <c r="J17" s="39" t="n">
        <v>409.01</v>
      </c>
      <c r="K17" s="39" t="n">
        <v>4</v>
      </c>
      <c r="L17" s="39" t="n">
        <v>1.5977</v>
      </c>
      <c r="M17" s="40" t="n">
        <f aca="false">MIN(L17)</f>
        <v>1.5977</v>
      </c>
      <c r="N17" s="17"/>
    </row>
    <row r="18" customFormat="false" ht="15" hidden="false" customHeight="false" outlineLevel="0" collapsed="false">
      <c r="A18" s="33" t="s">
        <v>47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</row>
    <row r="19" customFormat="false" ht="28.75" hidden="false" customHeight="true" outlineLevel="0" collapsed="false">
      <c r="A19" s="41" t="s">
        <v>48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2"/>
      <c r="N19" s="42"/>
    </row>
    <row r="20" customFormat="false" ht="72.8" hidden="false" customHeight="true" outlineLevel="0" collapsed="false">
      <c r="A20" s="12" t="s">
        <v>3</v>
      </c>
      <c r="B20" s="12" t="s">
        <v>49</v>
      </c>
      <c r="C20" s="12"/>
      <c r="D20" s="12" t="s">
        <v>50</v>
      </c>
      <c r="E20" s="12"/>
      <c r="F20" s="12"/>
      <c r="G20" s="43" t="s">
        <v>51</v>
      </c>
      <c r="H20" s="43" t="s">
        <v>52</v>
      </c>
      <c r="I20" s="44" t="s">
        <v>53</v>
      </c>
      <c r="J20" s="44" t="s">
        <v>54</v>
      </c>
      <c r="K20" s="44" t="s">
        <v>55</v>
      </c>
      <c r="L20" s="45" t="s">
        <v>56</v>
      </c>
    </row>
    <row r="21" customFormat="false" ht="78.2" hidden="false" customHeight="true" outlineLevel="0" collapsed="false">
      <c r="A21" s="12" t="n">
        <v>1</v>
      </c>
      <c r="B21" s="46" t="s">
        <v>57</v>
      </c>
      <c r="C21" s="46"/>
      <c r="D21" s="47" t="s">
        <v>18</v>
      </c>
      <c r="E21" s="14" t="s">
        <v>58</v>
      </c>
      <c r="F21" s="43" t="s">
        <v>58</v>
      </c>
      <c r="G21" s="48" t="s">
        <v>59</v>
      </c>
      <c r="H21" s="48"/>
      <c r="I21" s="48"/>
      <c r="J21" s="48"/>
      <c r="K21" s="48"/>
      <c r="L21" s="49" t="n">
        <v>0</v>
      </c>
      <c r="M21" s="17"/>
      <c r="N21" s="17"/>
    </row>
    <row r="22" customFormat="false" ht="11.25" hidden="false" customHeight="true" outlineLevel="0" collapsed="false">
      <c r="E22" s="1"/>
      <c r="L22" s="1"/>
    </row>
    <row r="23" customFormat="false" ht="15" hidden="false" customHeight="false" outlineLevel="0" collapsed="false">
      <c r="A23" s="50" t="s">
        <v>60</v>
      </c>
      <c r="B23" s="50"/>
      <c r="C23" s="50"/>
      <c r="D23" s="50"/>
      <c r="E23" s="50"/>
      <c r="F23" s="50"/>
      <c r="G23" s="51"/>
      <c r="H23" s="51"/>
      <c r="I23" s="17"/>
      <c r="J23" s="17"/>
      <c r="K23" s="17"/>
      <c r="L23" s="52"/>
      <c r="M23" s="17"/>
      <c r="N23" s="17"/>
      <c r="O23" s="17"/>
      <c r="P23" s="17"/>
    </row>
    <row r="24" customFormat="false" ht="28.35" hidden="false" customHeight="true" outlineLevel="0" collapsed="false">
      <c r="A24" s="12" t="s">
        <v>3</v>
      </c>
      <c r="B24" s="12" t="s">
        <v>5</v>
      </c>
      <c r="C24" s="12"/>
      <c r="D24" s="12" t="s">
        <v>6</v>
      </c>
      <c r="E24" s="14" t="s">
        <v>61</v>
      </c>
      <c r="F24" s="53" t="s">
        <v>62</v>
      </c>
      <c r="G24" s="51"/>
      <c r="H24" s="51"/>
      <c r="I24" s="17"/>
      <c r="J24" s="17"/>
      <c r="K24" s="17"/>
      <c r="L24" s="52"/>
      <c r="M24" s="17"/>
      <c r="N24" s="17"/>
      <c r="O24" s="17"/>
      <c r="P24" s="17"/>
    </row>
    <row r="25" customFormat="false" ht="78.2" hidden="false" customHeight="true" outlineLevel="0" collapsed="false">
      <c r="A25" s="12" t="n">
        <v>1</v>
      </c>
      <c r="B25" s="54" t="s">
        <v>63</v>
      </c>
      <c r="C25" s="54"/>
      <c r="D25" s="47" t="s">
        <v>18</v>
      </c>
      <c r="E25" s="14" t="s">
        <v>58</v>
      </c>
      <c r="F25" s="15" t="s">
        <v>58</v>
      </c>
      <c r="G25" s="51"/>
      <c r="H25" s="51"/>
      <c r="I25" s="17"/>
      <c r="J25" s="17"/>
      <c r="K25" s="17"/>
      <c r="L25" s="52"/>
      <c r="M25" s="17"/>
      <c r="N25" s="17"/>
      <c r="O25" s="17"/>
      <c r="P25" s="17"/>
    </row>
    <row r="26" customFormat="false" ht="39" hidden="false" customHeight="true" outlineLevel="0" collapsed="false">
      <c r="A26" s="55" t="s">
        <v>64</v>
      </c>
      <c r="B26" s="55"/>
      <c r="C26" s="55"/>
      <c r="D26" s="55"/>
      <c r="E26" s="55"/>
      <c r="F26" s="55"/>
    </row>
    <row r="29" customFormat="false" ht="15" hidden="false" customHeight="true" outlineLevel="0" collapsed="false">
      <c r="A29" s="11" t="s">
        <v>65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</row>
    <row r="30" customFormat="false" ht="15" hidden="false" customHeight="true" outlineLevel="0" collapsed="false">
      <c r="A30" s="12" t="s">
        <v>3</v>
      </c>
      <c r="B30" s="12" t="s">
        <v>66</v>
      </c>
      <c r="C30" s="12"/>
      <c r="D30" s="12" t="s">
        <v>6</v>
      </c>
      <c r="E30" s="14" t="s">
        <v>7</v>
      </c>
      <c r="F30" s="43" t="s">
        <v>67</v>
      </c>
      <c r="G30" s="43"/>
      <c r="H30" s="43"/>
      <c r="I30" s="43"/>
      <c r="J30" s="44" t="s">
        <v>68</v>
      </c>
      <c r="K30" s="44" t="s">
        <v>69</v>
      </c>
      <c r="L30" s="16" t="s">
        <v>70</v>
      </c>
      <c r="M30" s="12" t="s">
        <v>71</v>
      </c>
      <c r="N30" s="12"/>
    </row>
    <row r="31" customFormat="false" ht="81.8" hidden="false" customHeight="true" outlineLevel="0" collapsed="false">
      <c r="A31" s="12"/>
      <c r="B31" s="12"/>
      <c r="C31" s="12"/>
      <c r="D31" s="12"/>
      <c r="E31" s="14"/>
      <c r="F31" s="43" t="s">
        <v>72</v>
      </c>
      <c r="G31" s="43" t="s">
        <v>73</v>
      </c>
      <c r="H31" s="43" t="s">
        <v>74</v>
      </c>
      <c r="I31" s="44" t="s">
        <v>75</v>
      </c>
      <c r="J31" s="44"/>
      <c r="K31" s="44"/>
      <c r="L31" s="16"/>
      <c r="M31" s="12"/>
      <c r="N31" s="12"/>
    </row>
    <row r="32" customFormat="false" ht="91.7" hidden="false" customHeight="true" outlineLevel="0" collapsed="false">
      <c r="A32" s="12" t="n">
        <v>1</v>
      </c>
      <c r="B32" s="46" t="s">
        <v>76</v>
      </c>
      <c r="C32" s="46"/>
      <c r="D32" s="47" t="s">
        <v>18</v>
      </c>
      <c r="E32" s="56" t="n">
        <v>512</v>
      </c>
      <c r="F32" s="57" t="n">
        <v>2.7518</v>
      </c>
      <c r="G32" s="58" t="n">
        <f aca="false">M17</f>
        <v>1.5977</v>
      </c>
      <c r="H32" s="59" t="n">
        <f aca="false">L21</f>
        <v>0</v>
      </c>
      <c r="I32" s="60" t="str">
        <f aca="false">E25</f>
        <v> -</v>
      </c>
      <c r="J32" s="61" t="n">
        <v>0.12</v>
      </c>
      <c r="K32" s="62" t="n">
        <v>0.1</v>
      </c>
      <c r="L32" s="63" t="n">
        <f aca="false">ROUND(F32*1.1,4)</f>
        <v>3.027</v>
      </c>
      <c r="M32" s="64" t="n">
        <f aca="false">E32*L32</f>
        <v>1549.824</v>
      </c>
      <c r="N32" s="64"/>
      <c r="O32" s="65" t="s">
        <v>77</v>
      </c>
    </row>
    <row r="33" customFormat="false" ht="15" hidden="false" customHeight="false" outlineLevel="0" collapsed="false">
      <c r="A33" s="12"/>
      <c r="B33" s="12"/>
      <c r="C33" s="12"/>
      <c r="D33" s="66"/>
      <c r="E33" s="67"/>
      <c r="F33" s="68"/>
      <c r="G33" s="69"/>
      <c r="H33" s="68"/>
      <c r="I33" s="70"/>
      <c r="J33" s="62"/>
      <c r="K33" s="62"/>
      <c r="L33" s="71" t="s">
        <v>78</v>
      </c>
      <c r="M33" s="72" t="n">
        <f aca="false">M32</f>
        <v>1549.824</v>
      </c>
      <c r="N33" s="72"/>
    </row>
    <row r="34" customFormat="false" ht="27.85" hidden="false" customHeight="true" outlineLevel="0" collapsed="false">
      <c r="A34" s="73" t="s">
        <v>79</v>
      </c>
      <c r="B34" s="73"/>
      <c r="C34" s="73"/>
      <c r="D34" s="74" t="s">
        <v>80</v>
      </c>
      <c r="E34" s="74"/>
      <c r="F34" s="74"/>
      <c r="G34" s="74"/>
      <c r="H34" s="74"/>
      <c r="I34" s="74"/>
      <c r="J34" s="74"/>
      <c r="K34" s="74"/>
      <c r="L34" s="12"/>
      <c r="M34" s="72"/>
      <c r="N34" s="72"/>
    </row>
    <row r="36" customFormat="false" ht="15" hidden="false" customHeight="true" outlineLevel="0" collapsed="false">
      <c r="A36" s="75"/>
    </row>
    <row r="44" customFormat="false" ht="15" hidden="false" customHeight="true" outlineLevel="0" collapsed="false">
      <c r="A44" s="42" t="s">
        <v>81</v>
      </c>
      <c r="B44" s="42"/>
      <c r="C44" s="42"/>
      <c r="D44" s="42"/>
      <c r="E44" s="76"/>
      <c r="F44" s="77"/>
      <c r="G44" s="77"/>
      <c r="H44" s="77"/>
      <c r="I44" s="42"/>
      <c r="J44" s="42"/>
      <c r="K44" s="42"/>
      <c r="L44" s="42"/>
    </row>
    <row r="47" customFormat="false" ht="15" hidden="false" customHeight="true" outlineLevel="0" collapsed="false">
      <c r="B47" s="7" t="s">
        <v>82</v>
      </c>
    </row>
    <row r="48" customFormat="false" ht="15" hidden="false" customHeight="true" outlineLevel="0" collapsed="false">
      <c r="B48" s="7" t="s">
        <v>83</v>
      </c>
      <c r="G48" s="78" t="s">
        <v>84</v>
      </c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55">
    <mergeCell ref="J1:N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H6:H7"/>
    <mergeCell ref="I6:K6"/>
    <mergeCell ref="L6:L7"/>
    <mergeCell ref="A8:A9"/>
    <mergeCell ref="B8:B9"/>
    <mergeCell ref="C8:C9"/>
    <mergeCell ref="D8:D9"/>
    <mergeCell ref="E8:E9"/>
    <mergeCell ref="I8:I9"/>
    <mergeCell ref="J8:J9"/>
    <mergeCell ref="K8:K9"/>
    <mergeCell ref="L8:L9"/>
    <mergeCell ref="A13:L13"/>
    <mergeCell ref="A14:L14"/>
    <mergeCell ref="A15:A16"/>
    <mergeCell ref="B15:B16"/>
    <mergeCell ref="C15:C16"/>
    <mergeCell ref="D15:M15"/>
    <mergeCell ref="A18:L18"/>
    <mergeCell ref="A19:L19"/>
    <mergeCell ref="B20:C20"/>
    <mergeCell ref="D20:F20"/>
    <mergeCell ref="B21:C21"/>
    <mergeCell ref="G21:K21"/>
    <mergeCell ref="A23:F23"/>
    <mergeCell ref="B24:C24"/>
    <mergeCell ref="B25:C25"/>
    <mergeCell ref="A26:F26"/>
    <mergeCell ref="A29:L29"/>
    <mergeCell ref="A30:A31"/>
    <mergeCell ref="B30:C31"/>
    <mergeCell ref="D30:D31"/>
    <mergeCell ref="E30:E31"/>
    <mergeCell ref="F30:I30"/>
    <mergeCell ref="J30:J31"/>
    <mergeCell ref="K30:K31"/>
    <mergeCell ref="L30:L31"/>
    <mergeCell ref="M30:N31"/>
    <mergeCell ref="B32:C32"/>
    <mergeCell ref="M32:N32"/>
    <mergeCell ref="B33:C33"/>
    <mergeCell ref="M33:N33"/>
    <mergeCell ref="A34:C34"/>
    <mergeCell ref="D34:K34"/>
    <mergeCell ref="M34:N34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846</TotalTime>
  <Application>LibreOffice/25.8.6.2$Windows_X86_64 LibreOffice_project/b4b39682cd9868fa725bc664aff94278d315bd04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cp:lastPrinted>2025-08-01T14:42:24Z</cp:lastPrinted>
  <dcterms:modified xsi:type="dcterms:W3CDTF">2026-05-25T16:09:24Z</dcterms:modified>
  <cp:revision>60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