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105" windowWidth="15120" windowHeight="8010"/>
  </bookViews>
  <sheets>
    <sheet name="НМЦК" sheetId="4" r:id="rId1"/>
  </sheets>
  <definedNames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мил">{0,"овz";1,"z";2,"аz";5,"овz"}</definedName>
    <definedName name="тыс">{0,"тысячz";1,"тысячаz";2,"тысячиz";5,"тысячz"}</definedName>
  </definedNames>
  <calcPr calcId="162913"/>
</workbook>
</file>

<file path=xl/calcChain.xml><?xml version="1.0" encoding="utf-8"?>
<calcChain xmlns="http://schemas.openxmlformats.org/spreadsheetml/2006/main">
  <c r="K4" i="4" l="1"/>
  <c r="N4" i="4" l="1"/>
  <c r="O4" i="4" s="1"/>
  <c r="P4" i="4" s="1"/>
  <c r="M4" i="4"/>
  <c r="L4" i="4"/>
  <c r="Q4" i="4" s="1"/>
  <c r="N3" i="4" l="1"/>
  <c r="M3" i="4"/>
  <c r="K3" i="4"/>
  <c r="L3" i="4" l="1"/>
  <c r="Q3" i="4" s="1"/>
  <c r="O3" i="4"/>
  <c r="P3" i="4" s="1"/>
  <c r="C6" i="4" l="1"/>
  <c r="E6" i="4" s="1"/>
</calcChain>
</file>

<file path=xl/sharedStrings.xml><?xml version="1.0" encoding="utf-8"?>
<sst xmlns="http://schemas.openxmlformats.org/spreadsheetml/2006/main" count="29" uniqueCount="21">
  <si>
    <t>№ п/п</t>
  </si>
  <si>
    <t>Наименование товара, работ, услуг</t>
  </si>
  <si>
    <t>Объем</t>
  </si>
  <si>
    <t>Кол-во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</si>
  <si>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</si>
  <si>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</si>
  <si>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</si>
  <si>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</si>
  <si>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</si>
  <si>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</si>
  <si>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Кол-во знач.</t>
  </si>
  <si>
    <t>Сред.квадр.откл. σ=</t>
  </si>
  <si>
    <t>Коэфф вариации V=</t>
  </si>
  <si>
    <t>Средн. арифм.</t>
  </si>
  <si>
    <t>Ед. изм.</t>
  </si>
  <si>
    <t>Рыночная цена</t>
  </si>
  <si>
    <t>Цена товара</t>
  </si>
  <si>
    <t xml:space="preserve">Источник №1 </t>
  </si>
  <si>
    <t>шт</t>
  </si>
  <si>
    <t>блок проявки</t>
  </si>
  <si>
    <t>Картридж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</si>
</sst>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,##0.00_р_."/>
    <numFmt numFmtId="166" formatCode="#,##0.000_р_."/>
    <numFmt numFmtId="167" formatCode="#,##0_р_.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sz val="9"/>
      <name val="Arial Cyr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5" fontId="0" fillId="0" borderId="0" xfId="0" applyNumberFormat="1" applyFill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65" fontId="0" fillId="0" borderId="0" xfId="0" applyNumberForma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wrapText="1"/>
    </xf>
    <xf numFmtId="167" fontId="2" fillId="4" borderId="6" xfId="0" applyNumberFormat="1" applyFont="1" applyFill="1" applyBorder="1" applyAlignment="1">
      <alignment horizontal="center" vertical="center" wrapText="1"/>
    </xf>
    <xf numFmtId="0" fontId="0" fillId="4" borderId="7" xfId="0" applyFill="1" applyBorder="1" applyAlignment="1">
      <alignment vertical="top"/>
    </xf>
    <xf numFmtId="0" fontId="6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top"/>
    </xf>
    <xf numFmtId="165" fontId="2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7" fontId="2" fillId="4" borderId="8" xfId="0" applyNumberFormat="1" applyFont="1" applyFill="1" applyBorder="1" applyAlignment="1">
      <alignment horizontal="center" vertical="center" wrapText="1"/>
    </xf>
    <xf numFmtId="0" fontId="0" fillId="4" borderId="9" xfId="0" applyFill="1" applyBorder="1" applyAlignment="1">
      <alignment vertical="top"/>
    </xf>
    <xf numFmtId="0" fontId="6" fillId="4" borderId="1" xfId="0" applyNumberFormat="1" applyFont="1" applyFill="1" applyBorder="1" applyAlignment="1">
      <alignment horizontal="center"/>
    </xf>
  </cellXfs>
  <cellStyles count="6">
    <cellStyle name="Обычный" xfId="0" builtinId="0"/>
    <cellStyle name="Обычный 2" xfId="1"/>
    <cellStyle name="Обычный 3" xfId="3"/>
    <cellStyle name="Обычный 41" xfId="5"/>
    <cellStyle name="Обычный 43" xfId="4"/>
    <cellStyle name="Финансовый 2" xfId="2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"/>
  <sheetViews>
    <sheetView tabSelected="1" zoomScale="115" zoomScaleNormal="115" workbookViewId="0">
      <selection activeCell="Q3" sqref="Q3"/>
    </sheetView>
  </sheetViews>
  <sheetFormatPr defaultRowHeight="15" x14ac:dyDescent="0.25"/>
  <cols>
    <col min="1" max="1" width="5.140625" style="1" customWidth="1"/>
    <col min="2" max="2" width="30.140625" style="1" customWidth="1"/>
    <col min="3" max="3" width="7.28515625" style="3" customWidth="1"/>
    <col min="4" max="4" width="8" style="3" customWidth="1"/>
    <col min="5" max="5" width="11.85546875" style="4" customWidth="1"/>
    <col min="6" max="7" width="13.42578125" style="4" customWidth="1"/>
    <col min="8" max="8" width="0.28515625" style="4" customWidth="1"/>
    <col min="9" max="9" width="9.85546875" style="4" hidden="1" customWidth="1"/>
    <col min="10" max="10" width="10" style="4" hidden="1" customWidth="1"/>
    <col min="11" max="11" width="13.140625" style="4" hidden="1" customWidth="1"/>
    <col min="12" max="12" width="13.85546875" style="2" customWidth="1"/>
    <col min="13" max="13" width="6.85546875" style="3" customWidth="1"/>
    <col min="14" max="14" width="12.140625" style="1" customWidth="1"/>
    <col min="15" max="15" width="9.7109375" style="1" customWidth="1"/>
    <col min="16" max="16" width="20.140625" style="3" customWidth="1"/>
    <col min="17" max="17" width="15.85546875" style="2" customWidth="1"/>
    <col min="18" max="18" width="11.7109375" style="1" customWidth="1"/>
    <col min="19" max="19" width="10.5703125" style="1" bestFit="1" customWidth="1"/>
    <col min="20" max="20" width="11.42578125" style="1" customWidth="1"/>
    <col min="21" max="21" width="9.5703125" style="1" bestFit="1" customWidth="1"/>
    <col min="22" max="22" width="12.85546875" style="1" customWidth="1"/>
    <col min="23" max="16384" width="9.140625" style="1"/>
  </cols>
  <sheetData>
    <row r="1" spans="1:21" s="3" customFormat="1" ht="30" customHeight="1" x14ac:dyDescent="0.25">
      <c r="A1" s="27" t="s">
        <v>0</v>
      </c>
      <c r="B1" s="27" t="s">
        <v>1</v>
      </c>
      <c r="C1" s="29" t="s">
        <v>2</v>
      </c>
      <c r="D1" s="30"/>
      <c r="E1" s="5" t="s">
        <v>17</v>
      </c>
      <c r="F1" s="21" t="s">
        <v>5</v>
      </c>
      <c r="G1" s="21" t="s">
        <v>6</v>
      </c>
      <c r="H1" s="21" t="s">
        <v>7</v>
      </c>
      <c r="I1" s="11" t="s">
        <v>7</v>
      </c>
      <c r="J1" s="11" t="s">
        <v>8</v>
      </c>
      <c r="K1" s="25" t="s">
        <v>13</v>
      </c>
      <c r="L1" s="25" t="s">
        <v>13</v>
      </c>
      <c r="M1" s="27" t="s">
        <v>10</v>
      </c>
      <c r="N1" s="27" t="s">
        <v>11</v>
      </c>
      <c r="O1" s="27" t="s">
        <v>12</v>
      </c>
      <c r="P1" s="27" t="s">
        <v>9</v>
      </c>
      <c r="Q1" s="25" t="s">
        <v>16</v>
      </c>
    </row>
    <row r="2" spans="1:21" s="3" customFormat="1" ht="105.75" customHeight="1" thickBot="1" x14ac:dyDescent="0.3">
      <c r="A2" s="28"/>
      <c r="B2" s="28"/>
      <c r="C2" s="17" t="s">
        <v>14</v>
      </c>
      <c r="D2" s="15" t="s">
        <v>3</v>
      </c>
      <c r="E2" s="18" t="s">
        <v>4</v>
      </c>
      <c r="F2" s="12" t="s">
        <v>4</v>
      </c>
      <c r="G2" s="20" t="s">
        <v>4</v>
      </c>
      <c r="H2" s="12" t="s">
        <v>4</v>
      </c>
      <c r="I2" s="12" t="s">
        <v>4</v>
      </c>
      <c r="J2" s="12" t="s">
        <v>4</v>
      </c>
      <c r="K2" s="26"/>
      <c r="L2" s="26"/>
      <c r="M2" s="28"/>
      <c r="N2" s="28"/>
      <c r="O2" s="28"/>
      <c r="P2" s="28"/>
      <c r="Q2" s="26"/>
    </row>
    <row r="3" spans="1:21" s="23" customFormat="1" x14ac:dyDescent="0.2">
      <c r="A3" s="32">
        <v>1</v>
      </c>
      <c r="B3" s="33" t="s">
        <v>19</v>
      </c>
      <c r="C3" s="34" t="s">
        <v>18</v>
      </c>
      <c r="D3" s="35">
        <v>1</v>
      </c>
      <c r="E3" s="36">
        <v>12800</v>
      </c>
      <c r="F3" s="36">
        <v>15190</v>
      </c>
      <c r="G3" s="36">
        <v>14550</v>
      </c>
      <c r="H3" s="36"/>
      <c r="I3" s="37"/>
      <c r="J3" s="37"/>
      <c r="K3" s="38">
        <f>AVERAGE(E3,F3,H3,I3,J3)</f>
        <v>13995</v>
      </c>
      <c r="L3" s="37">
        <f t="shared" ref="L3" si="0">ROUND(K3,2)</f>
        <v>13995</v>
      </c>
      <c r="M3" s="39">
        <f>COUNT(E3:J3)</f>
        <v>3</v>
      </c>
      <c r="N3" s="37">
        <f>STDEV(E3,F3,H3,I3,J3)</f>
        <v>1689.9852070358486</v>
      </c>
      <c r="O3" s="37">
        <f t="shared" ref="O3" si="1">N3/K3*100</f>
        <v>12.075635634411208</v>
      </c>
      <c r="P3" s="22" t="str">
        <f t="shared" ref="P3" si="2">IF(O3&lt;33,"ОДНОРОДНЫЕ","НЕОДНОРОДНЫЕ")</f>
        <v>ОДНОРОДНЫЕ</v>
      </c>
      <c r="Q3" s="37">
        <f>L3*D3</f>
        <v>13995</v>
      </c>
    </row>
    <row r="4" spans="1:21" s="3" customFormat="1" ht="15.75" thickBot="1" x14ac:dyDescent="0.25">
      <c r="A4" s="40">
        <v>2</v>
      </c>
      <c r="B4" s="41" t="s">
        <v>20</v>
      </c>
      <c r="C4" s="34" t="s">
        <v>18</v>
      </c>
      <c r="D4" s="42">
        <v>1</v>
      </c>
      <c r="E4" s="36">
        <v>7700</v>
      </c>
      <c r="F4" s="36">
        <v>8740</v>
      </c>
      <c r="G4" s="36">
        <v>8517</v>
      </c>
      <c r="H4" s="36"/>
      <c r="I4" s="37"/>
      <c r="J4" s="37"/>
      <c r="K4" s="38">
        <f>AVERAGE(E4,F4,H4,I4,J4)</f>
        <v>8220</v>
      </c>
      <c r="L4" s="37">
        <f t="shared" ref="L4" si="3">ROUND(K4,2)</f>
        <v>8220</v>
      </c>
      <c r="M4" s="39">
        <f>COUNT(E4:J4)</f>
        <v>3</v>
      </c>
      <c r="N4" s="37">
        <f>STDEV(E4,F4,H4,I4,J4)</f>
        <v>735.39105243400945</v>
      </c>
      <c r="O4" s="37">
        <f t="shared" ref="O4" si="4">N4/K4*100</f>
        <v>8.9463631682969513</v>
      </c>
      <c r="P4" s="16" t="str">
        <f t="shared" ref="P4" si="5">IF(O4&lt;33,"ОДНОРОДНЫЕ","НЕОДНОРОДНЫЕ")</f>
        <v>ОДНОРОДНЫЕ</v>
      </c>
      <c r="Q4" s="19">
        <f>L4*D4</f>
        <v>8220</v>
      </c>
    </row>
    <row r="6" spans="1:21" ht="31.5" customHeight="1" x14ac:dyDescent="0.25">
      <c r="A6" s="24" t="s">
        <v>15</v>
      </c>
      <c r="B6" s="24"/>
      <c r="C6" s="31">
        <f>SUM(Q3:Q4)</f>
        <v>22215</v>
      </c>
      <c r="D6" s="31"/>
      <c r="E6" s="31" t="str">
        <f>SUBSTITUTE(PROPER(INDEX(n_4,MID(TEXT(C6,n0),1,1)+1)&amp;INDEX(n0x,MID(TEXT(C6,n0),2,1)+1,MID(TEXT(C6,n0),3,1)+1)&amp;IF(-MID(TEXT(C6,n0),1,3),"миллиард"&amp;VLOOKUP(MID(TEXT(C6,n0),3,1)*AND(MID(TEXT(C6,n0),2,1)-1),мил,2),"")&amp;INDEX(n_4,MID(TEXT(C6,n0),4,1)+1)&amp;INDEX(n0x,MID(TEXT(C6,n0),5,1)+1,MID(TEXT(C6,n0),6,1)+1)&amp;IF(-MID(TEXT(C6,n0),4,3),"миллион"&amp;VLOOKUP(MID(TEXT(C6,n0),6,1)*AND(MID(TEXT(C6,n0),5,1)-1),мил,2),"")&amp;INDEX(n_4,MID(TEXT(C6,n0),7,1)+1)&amp;INDEX(n1x,MID(TEXT(C6,n0),8,1)+1,MID(TEXT(C6,n0),9,1)+1)&amp;IF(-MID(TEXT(C6,n0),7,3),VLOOKUP(MID(TEXT(C6,n0),9,1)*AND(MID(TEXT(C6,n0),8,1)-1),тыс,2),"")&amp;INDEX(n_4,MID(TEXT(C6,n0),10,1)+1)&amp;INDEX(n0x,MID(TEXT(C6,n0),11,1)+1,MID(TEXT(C6,n0),12,1)+1)),"z"," ")&amp;IF(TRUNC(TEXT(C6,n0)),"","Ноль ")&amp;"рубл"&amp;VLOOKUP(MOD(MAX(MOD(MID(TEXT(C6,n0),11,2)-11,100),9),10),{0,"ь ";1,"я ";4,"ей "},2)&amp;RIGHT(TEXT(C6,n0),2)&amp;" копе"&amp;VLOOKUP(MOD(MAX(MOD(RIGHT(TEXT(C6,n0),2)-11,100),9),10),{0,"йка";1,"йки";4,"ек"},2)</f>
        <v>Двадцать две тысячи двести пятнадцать рублей 00 копеек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6"/>
      <c r="S6" s="14"/>
      <c r="T6" s="14"/>
      <c r="U6" s="14"/>
    </row>
    <row r="7" spans="1:21" x14ac:dyDescent="0.25">
      <c r="A7" s="7"/>
      <c r="B7" s="7"/>
      <c r="C7" s="8"/>
      <c r="D7" s="8"/>
      <c r="E7" s="13"/>
      <c r="F7" s="9"/>
      <c r="G7" s="9"/>
      <c r="H7" s="9"/>
      <c r="I7" s="9"/>
      <c r="J7" s="9"/>
      <c r="K7" s="9"/>
      <c r="L7" s="10"/>
      <c r="M7" s="8"/>
      <c r="N7" s="7"/>
      <c r="O7" s="7"/>
      <c r="P7" s="8"/>
      <c r="Q7" s="10"/>
      <c r="R7" s="7"/>
    </row>
  </sheetData>
  <mergeCells count="13">
    <mergeCell ref="A6:B6"/>
    <mergeCell ref="Q1:Q2"/>
    <mergeCell ref="K1:K2"/>
    <mergeCell ref="B1:B2"/>
    <mergeCell ref="L1:L2"/>
    <mergeCell ref="M1:M2"/>
    <mergeCell ref="N1:N2"/>
    <mergeCell ref="O1:O2"/>
    <mergeCell ref="P1:P2"/>
    <mergeCell ref="C1:D1"/>
    <mergeCell ref="A1:A2"/>
    <mergeCell ref="C6:D6"/>
    <mergeCell ref="E6:Q6"/>
  </mergeCells>
  <conditionalFormatting sqref="P3">
    <cfRule type="containsText" dxfId="11" priority="40" operator="containsText" text="НЕ">
      <formula>NOT(ISERROR(SEARCH("НЕ",P3)))</formula>
    </cfRule>
    <cfRule type="containsText" dxfId="10" priority="41" operator="containsText" text="ОДНОРОДНЫЕ">
      <formula>NOT(ISERROR(SEARCH("ОДНОРОДНЫЕ",P3)))</formula>
    </cfRule>
    <cfRule type="containsText" dxfId="9" priority="42" operator="containsText" text="НЕОДНОРОДНЫЕ">
      <formula>NOT(ISERROR(SEARCH("НЕОДНОРОДНЫЕ",P3)))</formula>
    </cfRule>
  </conditionalFormatting>
  <conditionalFormatting sqref="P3">
    <cfRule type="containsText" dxfId="8" priority="37" operator="containsText" text="НЕОДНОРОДНЫЕ">
      <formula>NOT(ISERROR(SEARCH("НЕОДНОРОДНЫЕ",P3)))</formula>
    </cfRule>
    <cfRule type="containsText" dxfId="7" priority="38" operator="containsText" text="ОДНОРОДНЫЕ">
      <formula>NOT(ISERROR(SEARCH("ОДНОРОДНЫЕ",P3)))</formula>
    </cfRule>
    <cfRule type="containsText" dxfId="6" priority="39" operator="containsText" text="НЕОДНОРОДНЫЕ">
      <formula>NOT(ISERROR(SEARCH("НЕОДНОРОДНЫЕ",P3)))</formula>
    </cfRule>
  </conditionalFormatting>
  <conditionalFormatting sqref="P4">
    <cfRule type="containsText" dxfId="5" priority="4" operator="containsText" text="НЕ">
      <formula>NOT(ISERROR(SEARCH("НЕ",P4)))</formula>
    </cfRule>
    <cfRule type="containsText" dxfId="4" priority="5" operator="containsText" text="ОДНОРОДНЫЕ">
      <formula>NOT(ISERROR(SEARCH("ОДНОРОДНЫЕ",P4)))</formula>
    </cfRule>
    <cfRule type="containsText" dxfId="3" priority="6" operator="containsText" text="НЕОДНОРОДНЫЕ">
      <formula>NOT(ISERROR(SEARCH("НЕОДНОРОДНЫЕ",P4)))</formula>
    </cfRule>
  </conditionalFormatting>
  <conditionalFormatting sqref="P4">
    <cfRule type="containsText" dxfId="2" priority="1" operator="containsText" text="НЕОДНОРОДНЫЕ">
      <formula>NOT(ISERROR(SEARCH("НЕОДНОРОДНЫЕ",P4)))</formula>
    </cfRule>
    <cfRule type="containsText" dxfId="1" priority="2" operator="containsText" text="ОДНОРОДНЫЕ">
      <formula>NOT(ISERROR(SEARCH("ОДНОРОДНЫЕ",P4)))</formula>
    </cfRule>
    <cfRule type="containsText" dxfId="0" priority="3" operator="containsText" text="НЕОДНОРОДНЫЕ">
      <formula>NOT(ISERROR(SEARCH("НЕОДНОРОДНЫЕ",P4)))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2026-06-23T22:01:51Z</dcterms:modified>
</cp:coreProperties>
</file>