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010" yWindow="-15" windowWidth="19440" windowHeight="8700"/>
  </bookViews>
  <sheets>
    <sheet name="ОРС" sheetId="1" r:id="rId1"/>
  </sheets>
  <definedNames>
    <definedName name="_xlnm.Print_Area" localSheetId="0">ОРС!$A$1:$M$26</definedName>
  </definedNames>
  <calcPr calcId="145621"/>
</workbook>
</file>

<file path=xl/calcChain.xml><?xml version="1.0" encoding="utf-8"?>
<calcChain xmlns="http://schemas.openxmlformats.org/spreadsheetml/2006/main">
  <c r="L14" i="1" l="1"/>
  <c r="L13" i="1"/>
  <c r="K14" i="1"/>
  <c r="M14" i="1" s="1"/>
  <c r="K13" i="1"/>
  <c r="M13" i="1" s="1"/>
  <c r="L12" i="1"/>
  <c r="K16" i="1" l="1"/>
  <c r="M16" i="1" s="1"/>
  <c r="K15" i="1"/>
  <c r="M15" i="1" s="1"/>
  <c r="K12" i="1"/>
  <c r="M12" i="1" s="1"/>
  <c r="M17" i="1" s="1"/>
  <c r="L16" i="1"/>
  <c r="L15" i="1"/>
</calcChain>
</file>

<file path=xl/sharedStrings.xml><?xml version="1.0" encoding="utf-8"?>
<sst xmlns="http://schemas.openxmlformats.org/spreadsheetml/2006/main" count="41" uniqueCount="36">
  <si>
    <t>ОБОСНОВАНИЕ НАЧАЛЬНОЙ (МАКСИМАЛЬНОЙ) ЦЕНЫ КОНТРАКТА</t>
  </si>
  <si>
    <t>№ п/п</t>
  </si>
  <si>
    <t xml:space="preserve">Ед. изм. </t>
  </si>
  <si>
    <t xml:space="preserve">Планируемое количество </t>
  </si>
  <si>
    <t>Наименование вида отхода</t>
  </si>
  <si>
    <t>Количество источников ценовой информации</t>
  </si>
  <si>
    <t>Коэффициент вариации</t>
  </si>
  <si>
    <t>Расчет начальной (максимальной) цены по позиции</t>
  </si>
  <si>
    <t xml:space="preserve">Начальная (максимальная) цена контракта, рублей. </t>
  </si>
  <si>
    <t>* Расчет начальной (максимальной) цены по позиции производится по формуле:</t>
  </si>
  <si>
    <t>Инженер 1 категории</t>
  </si>
  <si>
    <t>Используемый метод определения начальной (максимальной) цены контракта: метод сопоставимых рыночных цен (анализа рынка).</t>
  </si>
  <si>
    <t>Цены поставщиков (исполнителей, подрядчиков), рублей</t>
  </si>
  <si>
    <t>Код ОКПД(2)</t>
  </si>
  <si>
    <t xml:space="preserve">2. Обоснование способа определения исполнителя </t>
  </si>
  <si>
    <t>Наименование позиции, входящей в оказание автотранспортных услуг</t>
  </si>
  <si>
    <t>Заказчиком  принято решение провести  закупку через систему электронной торговли для закупок малого объёма, т.к. присутствует возможность получения экономии бюджетных  средств  за  счет  повышения  конкуренции, и есть необходимость  проведения работ в наиболее возможный короткий  срок.</t>
  </si>
  <si>
    <t>шт</t>
  </si>
  <si>
    <t>Л.С. Иванова</t>
  </si>
  <si>
    <t xml:space="preserve">20.59.43.120 </t>
  </si>
  <si>
    <t>19.20.29.110</t>
  </si>
  <si>
    <t xml:space="preserve">29.31.23.120 </t>
  </si>
  <si>
    <r>
      <t xml:space="preserve">где:
 - НМЦК, определяемая методом сопоставимых рыночных цен (анализа рынка);
v - количество (объем) закупаемого товара (работы, услуги);
n - количество значений, используемых в расчете;
i - номер источника ценовой информации;
</t>
    </r>
    <r>
      <rPr>
        <i/>
        <sz val="12"/>
        <rFont val="Times New Roman"/>
        <family val="1"/>
        <charset val="204"/>
      </rPr>
      <t>ц</t>
    </r>
    <r>
      <rPr>
        <i/>
        <vertAlign val="subscript"/>
        <sz val="12"/>
        <rFont val="Times New Roman"/>
        <family val="1"/>
        <charset val="204"/>
      </rPr>
      <t xml:space="preserve">i </t>
    </r>
    <r>
      <rPr>
        <sz val="12"/>
        <rFont val="Times New Roman"/>
        <family val="1"/>
        <charset val="204"/>
      </rPr>
      <t>цена единицы товара, работы, услуги, представленная в источнике с номером i, скорректированная с учетом коэффициентов (индексов), применяемых для пересчета цен товаров, работ, услуг с учетом различий в характеристиках товаров, коммерческих и (или) финансовых условий поставок товаров, выполнения работ, оказания услуг.</t>
    </r>
  </si>
  <si>
    <r>
      <t>Средняя цена по позиции</t>
    </r>
    <r>
      <rPr>
        <sz val="14"/>
        <rFont val="Calibri"/>
        <family val="2"/>
        <charset val="204"/>
      </rPr>
      <t xml:space="preserve">
</t>
    </r>
  </si>
  <si>
    <t>20.59.43.120</t>
  </si>
  <si>
    <t>Дата подготовки обоснования  начальной (максимальной) цены контракта: 22.05.2026 г.</t>
  </si>
  <si>
    <r>
      <rPr>
        <b/>
        <sz val="14"/>
        <color rgb="FF000000"/>
        <rFont val="Times New Roman"/>
        <family val="1"/>
        <charset val="204"/>
      </rPr>
      <t>Поставщик №1</t>
    </r>
    <r>
      <rPr>
        <sz val="14"/>
        <color rgb="FF000000"/>
        <rFont val="Times New Roman"/>
        <family val="1"/>
        <charset val="204"/>
      </rPr>
      <t xml:space="preserve"> https://www.vseinstrumenti.ru/cart-checkout/                                                                   от 22.05.2026</t>
    </r>
  </si>
  <si>
    <r>
      <rPr>
        <b/>
        <sz val="14"/>
        <rFont val="Times New Roman"/>
        <family val="1"/>
        <charset val="204"/>
      </rPr>
      <t>Поставщик №2</t>
    </r>
    <r>
      <rPr>
        <sz val="14"/>
        <rFont val="Times New Roman"/>
        <family val="1"/>
        <charset val="204"/>
      </rPr>
      <t xml:space="preserve">     https://armtek.ru/basket                                         от 22.05.2026</t>
    </r>
  </si>
  <si>
    <r>
      <rPr>
        <b/>
        <sz val="14"/>
        <rFont val="Times New Roman"/>
        <family val="1"/>
        <charset val="204"/>
      </rPr>
      <t>Поставщик №3</t>
    </r>
    <r>
      <rPr>
        <sz val="14"/>
        <rFont val="Times New Roman"/>
        <family val="1"/>
        <charset val="204"/>
      </rPr>
      <t xml:space="preserve">   https://kurgan.planetavto.ru/cart/                                                           от 22.05.2026</t>
    </r>
  </si>
  <si>
    <t>на поставку антифриза, стеклоомывающей жидкости, масла моторного для автомобилей Свердловскстата</t>
  </si>
  <si>
    <t>Стеклоомывающая жидкость, 4 л</t>
  </si>
  <si>
    <t>Масло моторное 5W-30, 4 л</t>
  </si>
  <si>
    <t>Масло моторное 10W-40, 5 л</t>
  </si>
  <si>
    <t xml:space="preserve">Начальная (максимальная) цена контракта  19 791 (Девятнадцать тысяч семьсот девяносто один) рубль  27 копеек. </t>
  </si>
  <si>
    <t>Антифриз G11 (зеленый), 5 кг</t>
  </si>
  <si>
    <t>Антифриз G12++ (желтый), 5 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</si>
</sst>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name val="Calibri"/>
    </font>
    <font>
      <sz val="10"/>
      <name val="Arial"/>
    </font>
    <font>
      <sz val="12"/>
      <name val="Times New Roman"/>
    </font>
    <font>
      <sz val="10"/>
      <name val="Times New Roman"/>
    </font>
    <font>
      <sz val="14"/>
      <name val="Times New Roman"/>
    </font>
    <font>
      <b/>
      <sz val="14"/>
      <name val="Times New Roman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2"/>
      <name val="Arial"/>
      <family val="2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color rgb="FF333333"/>
      <name val="Times New Roman"/>
      <family val="1"/>
      <charset val="204"/>
    </font>
    <font>
      <i/>
      <sz val="12"/>
      <name val="Times New Roman"/>
      <family val="1"/>
      <charset val="204"/>
    </font>
    <font>
      <i/>
      <vertAlign val="subscript"/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6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Calibri"/>
      <family val="2"/>
      <charset val="204"/>
    </font>
    <font>
      <sz val="14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1" fillId="0" borderId="0" xfId="0" applyNumberFormat="1" applyFont="1"/>
    <xf numFmtId="0" fontId="2" fillId="0" borderId="0" xfId="0" applyNumberFormat="1" applyFont="1" applyAlignment="1">
      <alignment vertical="center" wrapText="1"/>
    </xf>
    <xf numFmtId="0" fontId="2" fillId="0" borderId="0" xfId="0" applyNumberFormat="1" applyFont="1"/>
    <xf numFmtId="0" fontId="1" fillId="0" borderId="0" xfId="0" applyNumberFormat="1" applyFont="1" applyAlignment="1">
      <alignment wrapText="1"/>
    </xf>
    <xf numFmtId="0" fontId="4" fillId="0" borderId="0" xfId="0" applyNumberFormat="1" applyFont="1"/>
    <xf numFmtId="0" fontId="5" fillId="0" borderId="0" xfId="0" applyNumberFormat="1" applyFont="1"/>
    <xf numFmtId="0" fontId="3" fillId="0" borderId="0" xfId="0" applyNumberFormat="1" applyFont="1"/>
    <xf numFmtId="0" fontId="1" fillId="0" borderId="0" xfId="0" applyNumberFormat="1" applyFont="1"/>
    <xf numFmtId="0" fontId="2" fillId="0" borderId="0" xfId="0" applyNumberFormat="1" applyFont="1" applyAlignment="1">
      <alignment vertical="center"/>
    </xf>
    <xf numFmtId="0" fontId="9" fillId="0" borderId="0" xfId="0" applyNumberFormat="1" applyFont="1" applyAlignment="1">
      <alignment horizontal="right" vertical="center" wrapText="1"/>
    </xf>
    <xf numFmtId="0" fontId="8" fillId="0" borderId="0" xfId="0" applyNumberFormat="1" applyFont="1" applyAlignment="1">
      <alignment vertical="center"/>
    </xf>
    <xf numFmtId="0" fontId="8" fillId="0" borderId="0" xfId="0" applyNumberFormat="1" applyFont="1" applyAlignment="1">
      <alignment horizontal="left" vertical="center" wrapText="1"/>
    </xf>
    <xf numFmtId="0" fontId="12" fillId="2" borderId="0" xfId="0" applyNumberFormat="1" applyFont="1" applyFill="1" applyAlignment="1">
      <alignment horizontal="center" wrapText="1"/>
    </xf>
    <xf numFmtId="0" fontId="7" fillId="0" borderId="0" xfId="0" applyNumberFormat="1" applyFont="1"/>
    <xf numFmtId="0" fontId="13" fillId="0" borderId="0" xfId="0" applyNumberFormat="1" applyFont="1"/>
    <xf numFmtId="0" fontId="0" fillId="0" borderId="0" xfId="0"/>
    <xf numFmtId="0" fontId="10" fillId="0" borderId="9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6" fillId="0" borderId="8" xfId="0" applyNumberFormat="1" applyFont="1" applyBorder="1" applyAlignment="1">
      <alignment horizontal="left" vertical="center" wrapText="1"/>
    </xf>
    <xf numFmtId="0" fontId="6" fillId="0" borderId="20" xfId="0" applyNumberFormat="1" applyFont="1" applyBorder="1" applyAlignment="1">
      <alignment horizontal="left" vertical="center" wrapText="1"/>
    </xf>
    <xf numFmtId="0" fontId="8" fillId="0" borderId="19" xfId="0" applyNumberFormat="1" applyFont="1" applyBorder="1" applyAlignment="1">
      <alignment horizontal="center" vertical="center" wrapText="1"/>
    </xf>
    <xf numFmtId="0" fontId="10" fillId="0" borderId="25" xfId="0" applyNumberFormat="1" applyFont="1" applyBorder="1" applyAlignment="1">
      <alignment horizontal="center" vertical="center" wrapText="1"/>
    </xf>
    <xf numFmtId="0" fontId="6" fillId="0" borderId="17" xfId="0" applyNumberFormat="1" applyFont="1" applyBorder="1" applyAlignment="1">
      <alignment horizontal="center" vertical="center" wrapText="1"/>
    </xf>
    <xf numFmtId="0" fontId="14" fillId="0" borderId="8" xfId="0" applyNumberFormat="1" applyFont="1" applyBorder="1" applyAlignment="1">
      <alignment horizontal="center" vertical="center"/>
    </xf>
    <xf numFmtId="0" fontId="6" fillId="0" borderId="8" xfId="0" applyNumberFormat="1" applyFont="1" applyBorder="1" applyAlignment="1">
      <alignment horizontal="center" vertical="center" wrapText="1"/>
    </xf>
    <xf numFmtId="0" fontId="6" fillId="0" borderId="15" xfId="0" applyNumberFormat="1" applyFont="1" applyBorder="1" applyAlignment="1">
      <alignment horizontal="center" vertical="center" wrapText="1"/>
    </xf>
    <xf numFmtId="2" fontId="6" fillId="0" borderId="8" xfId="0" applyNumberFormat="1" applyFont="1" applyBorder="1" applyAlignment="1">
      <alignment horizontal="center" vertical="center" wrapText="1"/>
    </xf>
    <xf numFmtId="2" fontId="6" fillId="0" borderId="12" xfId="0" applyNumberFormat="1" applyFont="1" applyBorder="1" applyAlignment="1">
      <alignment horizontal="center" vertical="center" wrapText="1"/>
    </xf>
    <xf numFmtId="0" fontId="14" fillId="0" borderId="0" xfId="0" applyNumberFormat="1" applyFont="1" applyAlignment="1">
      <alignment horizontal="center" vertical="center"/>
    </xf>
    <xf numFmtId="0" fontId="6" fillId="0" borderId="19" xfId="0" applyNumberFormat="1" applyFont="1" applyBorder="1" applyAlignment="1">
      <alignment horizontal="center" vertical="center" wrapText="1"/>
    </xf>
    <xf numFmtId="0" fontId="6" fillId="0" borderId="0" xfId="0" applyNumberFormat="1" applyFont="1" applyBorder="1" applyAlignment="1">
      <alignment horizontal="center" vertical="center" wrapText="1"/>
    </xf>
    <xf numFmtId="0" fontId="6" fillId="0" borderId="18" xfId="0" applyNumberFormat="1" applyFont="1" applyBorder="1" applyAlignment="1">
      <alignment horizontal="center" vertical="center" wrapText="1"/>
    </xf>
    <xf numFmtId="2" fontId="6" fillId="0" borderId="19" xfId="0" applyNumberFormat="1" applyFont="1" applyBorder="1" applyAlignment="1">
      <alignment horizontal="center" vertical="center" wrapText="1"/>
    </xf>
    <xf numFmtId="0" fontId="6" fillId="0" borderId="20" xfId="0" applyNumberFormat="1" applyFont="1" applyBorder="1" applyAlignment="1">
      <alignment horizontal="center" vertical="center" wrapText="1"/>
    </xf>
    <xf numFmtId="2" fontId="7" fillId="0" borderId="13" xfId="0" applyNumberFormat="1" applyFont="1" applyBorder="1" applyAlignment="1">
      <alignment horizontal="center"/>
    </xf>
    <xf numFmtId="0" fontId="6" fillId="0" borderId="0" xfId="0" applyNumberFormat="1" applyFont="1" applyAlignment="1">
      <alignment vertical="center"/>
    </xf>
    <xf numFmtId="0" fontId="19" fillId="0" borderId="0" xfId="0" applyNumberFormat="1" applyFont="1" applyAlignment="1">
      <alignment vertical="center"/>
    </xf>
    <xf numFmtId="0" fontId="18" fillId="0" borderId="14" xfId="0" applyNumberFormat="1" applyFont="1" applyBorder="1" applyAlignment="1">
      <alignment horizontal="center" vertical="center" textRotation="90" wrapText="1"/>
    </xf>
    <xf numFmtId="10" fontId="6" fillId="0" borderId="9" xfId="0" applyNumberFormat="1" applyFont="1" applyBorder="1" applyAlignment="1">
      <alignment horizontal="center" vertical="center" wrapText="1"/>
    </xf>
    <xf numFmtId="10" fontId="6" fillId="0" borderId="22" xfId="0" applyNumberFormat="1" applyFont="1" applyBorder="1" applyAlignment="1">
      <alignment horizontal="center" vertical="center" wrapText="1"/>
    </xf>
    <xf numFmtId="0" fontId="20" fillId="0" borderId="14" xfId="0" applyNumberFormat="1" applyFont="1" applyFill="1" applyBorder="1" applyAlignment="1">
      <alignment horizontal="center" vertical="center" textRotation="90" wrapText="1"/>
    </xf>
    <xf numFmtId="2" fontId="6" fillId="0" borderId="16" xfId="0" applyNumberFormat="1" applyFont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18" fillId="0" borderId="1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6" fillId="0" borderId="23" xfId="0" applyNumberFormat="1" applyFont="1" applyBorder="1" applyAlignment="1">
      <alignment horizontal="center" vertical="center" wrapText="1"/>
    </xf>
    <xf numFmtId="0" fontId="6" fillId="0" borderId="24" xfId="0" applyNumberFormat="1" applyFont="1" applyBorder="1" applyAlignment="1">
      <alignment horizontal="center" vertical="center" wrapText="1"/>
    </xf>
    <xf numFmtId="0" fontId="9" fillId="0" borderId="0" xfId="0" applyNumberFormat="1" applyFont="1" applyAlignment="1">
      <alignment horizontal="right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9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18" fillId="0" borderId="0" xfId="0" applyNumberFormat="1" applyFont="1" applyAlignment="1">
      <alignment horizontal="left" vertical="center" wrapText="1"/>
    </xf>
    <xf numFmtId="0" fontId="6" fillId="0" borderId="0" xfId="0" applyNumberFormat="1" applyFont="1" applyAlignment="1">
      <alignment horizontal="left" vertical="center" wrapText="1"/>
    </xf>
    <xf numFmtId="0" fontId="11" fillId="2" borderId="6" xfId="0" applyNumberFormat="1" applyFont="1" applyFill="1" applyBorder="1" applyAlignment="1">
      <alignment horizontal="left" vertical="center"/>
    </xf>
    <xf numFmtId="0" fontId="7" fillId="0" borderId="5" xfId="0" applyNumberFormat="1" applyFont="1" applyBorder="1" applyAlignment="1">
      <alignment horizontal="center"/>
    </xf>
    <xf numFmtId="0" fontId="7" fillId="0" borderId="10" xfId="0" applyNumberFormat="1" applyFont="1" applyBorder="1" applyAlignment="1">
      <alignment horizontal="center"/>
    </xf>
    <xf numFmtId="0" fontId="7" fillId="0" borderId="11" xfId="0" applyNumberFormat="1" applyFont="1" applyBorder="1" applyAlignment="1">
      <alignment horizontal="center"/>
    </xf>
    <xf numFmtId="0" fontId="18" fillId="0" borderId="14" xfId="0" applyNumberFormat="1" applyFont="1" applyBorder="1" applyAlignment="1">
      <alignment horizontal="center" vertical="center" wrapText="1"/>
    </xf>
    <xf numFmtId="0" fontId="23" fillId="0" borderId="3" xfId="0" applyNumberFormat="1" applyFont="1" applyBorder="1"/>
    <xf numFmtId="0" fontId="18" fillId="0" borderId="7" xfId="0" applyNumberFormat="1" applyFont="1" applyBorder="1" applyAlignment="1">
      <alignment horizontal="center" vertical="center" wrapText="1"/>
    </xf>
    <xf numFmtId="0" fontId="17" fillId="0" borderId="0" xfId="0" applyNumberFormat="1" applyFont="1" applyAlignment="1">
      <alignment horizontal="center"/>
    </xf>
    <xf numFmtId="0" fontId="17" fillId="2" borderId="0" xfId="0" applyNumberFormat="1" applyFont="1" applyFill="1" applyAlignment="1">
      <alignment horizont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17" xfId="0" applyNumberFormat="1" applyFont="1" applyBorder="1" applyAlignment="1">
      <alignment horizontal="center" vertical="center" wrapText="1"/>
    </xf>
    <xf numFmtId="0" fontId="18" fillId="0" borderId="16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1679201</xdr:colOff>
      <xdr:row>19</xdr:row>
      <xdr:rowOff>43142</xdr:rowOff>
    </xdr:from>
    <xdr:to>
      <xdr:col>2</xdr:col>
      <xdr:colOff>520514</xdr:colOff>
      <xdr:row>20</xdr:row>
      <xdr:rowOff>200077</xdr:rowOff>
    </xdr:to>
    <xdr:pic>
      <xdr:nvPicPr>
        <xdr:cNvPr id="3" name="Рисунок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81760" y="9119907"/>
          <a:ext cx="2124636" cy="4034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7"/>
  <sheetViews>
    <sheetView tabSelected="1" view="pageBreakPreview" topLeftCell="A10" zoomScale="85" zoomScaleNormal="100" zoomScaleSheetLayoutView="85" workbookViewId="0">
      <selection activeCell="B15" sqref="B15"/>
    </sheetView>
  </sheetViews>
  <sheetFormatPr defaultColWidth="9" defaultRowHeight="12.75" x14ac:dyDescent="0.2"/>
  <cols>
    <col min="1" max="1" width="4.5703125" customWidth="1"/>
    <col min="2" max="2" width="49.28515625" customWidth="1"/>
    <col min="3" max="3" width="19.42578125" style="7" customWidth="1"/>
    <col min="4" max="4" width="9" customWidth="1"/>
    <col min="5" max="5" width="16.5703125" customWidth="1"/>
    <col min="6" max="6" width="37" hidden="1" customWidth="1"/>
    <col min="7" max="7" width="15.28515625" customWidth="1"/>
    <col min="8" max="8" width="16.7109375" customWidth="1"/>
    <col min="9" max="9" width="15.85546875" customWidth="1"/>
    <col min="10" max="10" width="15.7109375" customWidth="1"/>
    <col min="11" max="11" width="17.85546875" customWidth="1"/>
    <col min="12" max="12" width="15.5703125" customWidth="1"/>
    <col min="13" max="13" width="23.85546875" customWidth="1"/>
    <col min="14" max="14" width="7" customWidth="1"/>
    <col min="15" max="15" width="7.140625" customWidth="1"/>
    <col min="16" max="16" width="8.42578125" customWidth="1"/>
    <col min="17" max="17" width="9" customWidth="1"/>
    <col min="18" max="18" width="15.28515625" customWidth="1"/>
  </cols>
  <sheetData>
    <row r="1" spans="1:14" s="7" customFormat="1" ht="12.75" customHeight="1" x14ac:dyDescent="0.2">
      <c r="K1" s="50"/>
      <c r="L1" s="50"/>
      <c r="M1" s="50"/>
    </row>
    <row r="2" spans="1:14" s="7" customFormat="1" ht="6" customHeight="1" x14ac:dyDescent="0.2">
      <c r="K2" s="50"/>
      <c r="L2" s="50"/>
      <c r="M2" s="50"/>
    </row>
    <row r="3" spans="1:14" s="7" customFormat="1" ht="1.5" customHeight="1" x14ac:dyDescent="0.2">
      <c r="K3" s="9"/>
      <c r="L3" s="9"/>
      <c r="M3" s="9"/>
    </row>
    <row r="4" spans="1:14" ht="17.25" customHeight="1" x14ac:dyDescent="0.3">
      <c r="A4" s="64" t="s">
        <v>0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</row>
    <row r="5" spans="1:14" ht="21.75" customHeight="1" x14ac:dyDescent="0.3">
      <c r="A5" s="65" t="s">
        <v>29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</row>
    <row r="6" spans="1:14" s="7" customFormat="1" ht="10.5" customHeight="1" x14ac:dyDescent="0.2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spans="1:14" ht="18" customHeight="1" x14ac:dyDescent="0.2">
      <c r="A7" s="55" t="s">
        <v>25</v>
      </c>
      <c r="B7" s="55"/>
      <c r="C7" s="55"/>
      <c r="D7" s="55"/>
      <c r="E7" s="55"/>
      <c r="F7" s="55"/>
      <c r="G7" s="55"/>
      <c r="H7" s="55"/>
      <c r="I7" s="55"/>
      <c r="J7" s="55"/>
      <c r="K7" s="55"/>
      <c r="L7" s="55"/>
      <c r="M7" s="55"/>
    </row>
    <row r="8" spans="1:14" ht="33.75" customHeight="1" thickBot="1" x14ac:dyDescent="0.25">
      <c r="A8" s="55" t="s">
        <v>11</v>
      </c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1"/>
    </row>
    <row r="9" spans="1:14" ht="54.75" customHeight="1" x14ac:dyDescent="0.2">
      <c r="A9" s="48" t="s">
        <v>1</v>
      </c>
      <c r="B9" s="46" t="s">
        <v>15</v>
      </c>
      <c r="C9" s="63" t="s">
        <v>13</v>
      </c>
      <c r="D9" s="46" t="s">
        <v>2</v>
      </c>
      <c r="E9" s="46" t="s">
        <v>3</v>
      </c>
      <c r="F9" s="44" t="s">
        <v>4</v>
      </c>
      <c r="G9" s="46" t="s">
        <v>5</v>
      </c>
      <c r="H9" s="66" t="s">
        <v>12</v>
      </c>
      <c r="I9" s="67"/>
      <c r="J9" s="68"/>
      <c r="K9" s="61" t="s">
        <v>23</v>
      </c>
      <c r="L9" s="46" t="s">
        <v>6</v>
      </c>
      <c r="M9" s="51" t="s">
        <v>7</v>
      </c>
    </row>
    <row r="10" spans="1:14" ht="187.5" customHeight="1" x14ac:dyDescent="0.2">
      <c r="A10" s="49"/>
      <c r="B10" s="47"/>
      <c r="C10" s="47"/>
      <c r="D10" s="47"/>
      <c r="E10" s="47"/>
      <c r="F10" s="45"/>
      <c r="G10" s="47"/>
      <c r="H10" s="41" t="s">
        <v>26</v>
      </c>
      <c r="I10" s="38" t="s">
        <v>27</v>
      </c>
      <c r="J10" s="38" t="s">
        <v>28</v>
      </c>
      <c r="K10" s="62"/>
      <c r="L10" s="47"/>
      <c r="M10" s="52"/>
    </row>
    <row r="11" spans="1:14" x14ac:dyDescent="0.2">
      <c r="A11" s="22">
        <v>1</v>
      </c>
      <c r="B11" s="16">
        <v>2</v>
      </c>
      <c r="C11" s="16">
        <v>3</v>
      </c>
      <c r="D11" s="16">
        <v>4</v>
      </c>
      <c r="E11" s="16">
        <v>5</v>
      </c>
      <c r="F11" s="16">
        <v>5</v>
      </c>
      <c r="G11" s="16">
        <v>6</v>
      </c>
      <c r="H11" s="16">
        <v>7</v>
      </c>
      <c r="I11" s="16">
        <v>8</v>
      </c>
      <c r="J11" s="16">
        <v>9</v>
      </c>
      <c r="K11" s="16">
        <v>10</v>
      </c>
      <c r="L11" s="16">
        <v>11</v>
      </c>
      <c r="M11" s="17">
        <v>12</v>
      </c>
    </row>
    <row r="12" spans="1:14" s="7" customFormat="1" ht="23.25" customHeight="1" x14ac:dyDescent="0.2">
      <c r="A12" s="18">
        <v>1</v>
      </c>
      <c r="B12" s="19" t="s">
        <v>30</v>
      </c>
      <c r="C12" s="24" t="s">
        <v>21</v>
      </c>
      <c r="D12" s="25" t="s">
        <v>17</v>
      </c>
      <c r="E12" s="25">
        <v>17</v>
      </c>
      <c r="F12" s="23"/>
      <c r="G12" s="26">
        <v>3</v>
      </c>
      <c r="H12" s="27">
        <v>451</v>
      </c>
      <c r="I12" s="27">
        <v>682</v>
      </c>
      <c r="J12" s="27">
        <v>584</v>
      </c>
      <c r="K12" s="42">
        <f t="shared" ref="K12:K16" si="0">ROUND(AVERAGE(H12:J12), 2)</f>
        <v>572.33000000000004</v>
      </c>
      <c r="L12" s="39">
        <f>STDEVA(H12:J12)/(SUM(H12:J12)/COUNTIF(H12:J12,"&gt;0"))</f>
        <v>0.20257613917678238</v>
      </c>
      <c r="M12" s="28">
        <f t="shared" ref="M12:M16" si="1">E12*K12</f>
        <v>9729.61</v>
      </c>
    </row>
    <row r="13" spans="1:14" s="7" customFormat="1" ht="25.5" customHeight="1" x14ac:dyDescent="0.2">
      <c r="A13" s="18">
        <v>2</v>
      </c>
      <c r="B13" s="19" t="s">
        <v>34</v>
      </c>
      <c r="C13" s="24" t="s">
        <v>19</v>
      </c>
      <c r="D13" s="25" t="s">
        <v>17</v>
      </c>
      <c r="E13" s="25">
        <v>1</v>
      </c>
      <c r="F13" s="23"/>
      <c r="G13" s="26">
        <v>3</v>
      </c>
      <c r="H13" s="27">
        <v>1220</v>
      </c>
      <c r="I13" s="27">
        <v>1441</v>
      </c>
      <c r="J13" s="27">
        <v>2225</v>
      </c>
      <c r="K13" s="42">
        <f>ROUND(AVERAGE(H13:J13), 2)</f>
        <v>1628.67</v>
      </c>
      <c r="L13" s="39">
        <f>STDEVA(H13:J13)/(SUM(H13:J13)/COUNTIF(H13:J13, "&gt;0"))</f>
        <v>0.32427082752070208</v>
      </c>
      <c r="M13" s="28">
        <f>E13*K13</f>
        <v>1628.67</v>
      </c>
    </row>
    <row r="14" spans="1:14" s="7" customFormat="1" ht="25.5" customHeight="1" x14ac:dyDescent="0.2">
      <c r="A14" s="18">
        <v>3</v>
      </c>
      <c r="B14" s="19" t="s">
        <v>35</v>
      </c>
      <c r="C14" s="29" t="s">
        <v>24</v>
      </c>
      <c r="D14" s="25" t="s">
        <v>17</v>
      </c>
      <c r="E14" s="25">
        <v>1</v>
      </c>
      <c r="F14" s="23"/>
      <c r="G14" s="26">
        <v>3</v>
      </c>
      <c r="H14" s="27">
        <v>1210</v>
      </c>
      <c r="I14" s="27">
        <v>1462</v>
      </c>
      <c r="J14" s="27">
        <v>1327</v>
      </c>
      <c r="K14" s="42">
        <f>ROUND(AVERAGE(H14:J14), 2)</f>
        <v>1333</v>
      </c>
      <c r="L14" s="39">
        <f>STDEVA(H14:J14)/(SUM(H14:J14)/COUNTIF(H14:J14, "&gt;0"))</f>
        <v>9.4603973999926649E-2</v>
      </c>
      <c r="M14" s="28">
        <f>E14*K14</f>
        <v>1333</v>
      </c>
    </row>
    <row r="15" spans="1:14" s="7" customFormat="1" ht="31.5" customHeight="1" x14ac:dyDescent="0.2">
      <c r="A15" s="18">
        <v>4</v>
      </c>
      <c r="B15" s="19" t="s">
        <v>31</v>
      </c>
      <c r="C15" s="25" t="s">
        <v>20</v>
      </c>
      <c r="D15" s="25" t="s">
        <v>17</v>
      </c>
      <c r="E15" s="25">
        <v>2</v>
      </c>
      <c r="F15" s="23"/>
      <c r="G15" s="26">
        <v>3</v>
      </c>
      <c r="H15" s="27">
        <v>2985</v>
      </c>
      <c r="I15" s="27">
        <v>2662</v>
      </c>
      <c r="J15" s="27">
        <v>2784</v>
      </c>
      <c r="K15" s="42">
        <f t="shared" si="0"/>
        <v>2810.33</v>
      </c>
      <c r="L15" s="39">
        <f t="shared" ref="L15:L16" si="2">STDEVA(H15:J15)/(SUM(H15:J15)/COUNTIF(H15:J15, "&gt;0"))</f>
        <v>5.8036609217802626E-2</v>
      </c>
      <c r="M15" s="28">
        <f t="shared" si="1"/>
        <v>5620.66</v>
      </c>
    </row>
    <row r="16" spans="1:14" s="7" customFormat="1" ht="33.75" customHeight="1" x14ac:dyDescent="0.2">
      <c r="A16" s="21">
        <v>5</v>
      </c>
      <c r="B16" s="20" t="s">
        <v>32</v>
      </c>
      <c r="C16" s="34" t="s">
        <v>20</v>
      </c>
      <c r="D16" s="30" t="s">
        <v>17</v>
      </c>
      <c r="E16" s="30">
        <v>1</v>
      </c>
      <c r="F16" s="31"/>
      <c r="G16" s="32">
        <v>3</v>
      </c>
      <c r="H16" s="33">
        <v>1342</v>
      </c>
      <c r="I16" s="33">
        <v>1719</v>
      </c>
      <c r="J16" s="33">
        <v>1377</v>
      </c>
      <c r="K16" s="43">
        <f t="shared" si="0"/>
        <v>1479.33</v>
      </c>
      <c r="L16" s="40">
        <f t="shared" si="2"/>
        <v>0.14080252113182248</v>
      </c>
      <c r="M16" s="28">
        <f t="shared" si="1"/>
        <v>1479.33</v>
      </c>
    </row>
    <row r="17" spans="1:16" ht="23.25" customHeight="1" thickBot="1" x14ac:dyDescent="0.3">
      <c r="A17" s="58" t="s">
        <v>8</v>
      </c>
      <c r="B17" s="59"/>
      <c r="C17" s="59"/>
      <c r="D17" s="59"/>
      <c r="E17" s="59"/>
      <c r="F17" s="59"/>
      <c r="G17" s="59"/>
      <c r="H17" s="59"/>
      <c r="I17" s="59"/>
      <c r="J17" s="59"/>
      <c r="K17" s="59"/>
      <c r="L17" s="60"/>
      <c r="M17" s="35">
        <f>M12+M13+M14+M15+M16</f>
        <v>19791.270000000004</v>
      </c>
    </row>
    <row r="18" spans="1:16" ht="21.75" customHeight="1" x14ac:dyDescent="0.2">
      <c r="A18" s="57" t="s">
        <v>33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</row>
    <row r="19" spans="1:16" ht="18" customHeight="1" x14ac:dyDescent="0.2">
      <c r="B19" s="36" t="s">
        <v>9</v>
      </c>
      <c r="C19" s="10"/>
      <c r="L19" s="14"/>
    </row>
    <row r="20" spans="1:16" ht="19.5" customHeight="1" x14ac:dyDescent="0.2"/>
    <row r="21" spans="1:16" ht="19.5" customHeight="1" x14ac:dyDescent="0.2">
      <c r="P21" s="7"/>
    </row>
    <row r="22" spans="1:16" ht="120" customHeight="1" x14ac:dyDescent="0.2">
      <c r="A22" s="56" t="s">
        <v>22</v>
      </c>
      <c r="B22" s="56"/>
      <c r="C22" s="56"/>
      <c r="D22" s="56"/>
      <c r="E22" s="56"/>
      <c r="F22" s="56"/>
      <c r="G22" s="56"/>
      <c r="H22" s="56"/>
      <c r="I22" s="56"/>
      <c r="J22" s="56"/>
      <c r="K22" s="56"/>
      <c r="L22" s="56"/>
      <c r="M22" s="56"/>
      <c r="N22" s="3"/>
    </row>
    <row r="23" spans="1:16" s="7" customFormat="1" ht="7.5" customHeight="1" x14ac:dyDescent="0.2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3"/>
    </row>
    <row r="24" spans="1:16" ht="18.75" customHeight="1" x14ac:dyDescent="0.3">
      <c r="A24" s="4"/>
      <c r="B24" s="13" t="s">
        <v>14</v>
      </c>
      <c r="C24" s="5"/>
      <c r="D24" s="4"/>
      <c r="E24" s="4"/>
      <c r="F24" s="4"/>
      <c r="G24" s="4"/>
      <c r="H24" s="4"/>
      <c r="I24" s="4"/>
      <c r="J24" s="4"/>
      <c r="K24" s="4"/>
      <c r="L24" s="4"/>
    </row>
    <row r="25" spans="1:16" s="15" customFormat="1" ht="51" customHeight="1" x14ac:dyDescent="0.25">
      <c r="A25" s="54" t="s">
        <v>16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</row>
    <row r="26" spans="1:16" ht="33" customHeight="1" x14ac:dyDescent="0.25">
      <c r="A26" s="6"/>
      <c r="B26" s="37" t="s">
        <v>10</v>
      </c>
      <c r="C26" s="8"/>
      <c r="D26" s="2"/>
      <c r="E26" s="2"/>
      <c r="F26" s="2"/>
      <c r="G26" s="2"/>
      <c r="H26" s="2"/>
      <c r="I26" s="2"/>
      <c r="J26" s="53" t="s">
        <v>18</v>
      </c>
      <c r="K26" s="53"/>
      <c r="L26" s="2"/>
    </row>
    <row r="27" spans="1:16" ht="15.75" x14ac:dyDescent="0.25">
      <c r="B27" s="2"/>
      <c r="C27" s="2"/>
      <c r="M27" s="2"/>
    </row>
  </sheetData>
  <mergeCells count="21">
    <mergeCell ref="K1:M2"/>
    <mergeCell ref="B9:B10"/>
    <mergeCell ref="M9:M10"/>
    <mergeCell ref="G9:G10"/>
    <mergeCell ref="J26:K26"/>
    <mergeCell ref="A25:M25"/>
    <mergeCell ref="A7:M7"/>
    <mergeCell ref="A22:M22"/>
    <mergeCell ref="A18:M18"/>
    <mergeCell ref="A17:L17"/>
    <mergeCell ref="K9:K10"/>
    <mergeCell ref="C9:C10"/>
    <mergeCell ref="A4:M4"/>
    <mergeCell ref="A5:M5"/>
    <mergeCell ref="A8:M8"/>
    <mergeCell ref="H9:J9"/>
    <mergeCell ref="F9:F10"/>
    <mergeCell ref="L9:L10"/>
    <mergeCell ref="E9:E10"/>
    <mergeCell ref="A9:A10"/>
    <mergeCell ref="D9:D10"/>
  </mergeCells>
  <printOptions horizontalCentered="1"/>
  <pageMargins left="0.39370078740157483" right="0.39370078740157483" top="0.78740157480314965" bottom="0.39370078740157483" header="0" footer="0"/>
  <pageSetup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ОРС</vt:lpstr>
      <vt:lpstr>ОРС!Область_печати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Ляпин Семен Леонидович</dc:creator>
  <cp:lastModifiedBy>Волкова Юлия Сергеевна</cp:lastModifiedBy>
  <cp:lastPrinted>2026-05-19T04:55:51Z</cp:lastPrinted>
  <dcterms:created xsi:type="dcterms:W3CDTF">2021-01-21T03:36:53Z</dcterms:created>
  <dcterms:modified xsi:type="dcterms:W3CDTF">2026-05-22T09:42:40Z</dcterms:modified>
</cp:coreProperties>
</file>