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НМЦК'!$A$3:$N$17</definedName>
    <definedName name="_xlnm.Print_Area" localSheetId="0">'Расчёт НМЦК'!$A$1:$N$18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6" i="4" l="1"/>
  <c r="L16" i="4" s="1"/>
  <c r="M16" i="4" s="1"/>
  <c r="N16" i="4" s="1"/>
  <c r="H16" i="4"/>
  <c r="I16" i="4" s="1"/>
  <c r="J16" i="4" s="1"/>
  <c r="K15" i="4"/>
  <c r="L15" i="4" s="1"/>
  <c r="M15" i="4" s="1"/>
  <c r="N15" i="4" s="1"/>
  <c r="H15" i="4"/>
  <c r="I15" i="4" s="1"/>
  <c r="J15" i="4" s="1"/>
  <c r="H14" i="4" l="1"/>
  <c r="I14" i="4" s="1"/>
  <c r="J14" i="4" s="1"/>
  <c r="K14" i="4"/>
  <c r="L14" i="4" s="1"/>
  <c r="M14" i="4" s="1"/>
  <c r="N14" i="4" s="1"/>
  <c r="N17" i="4" s="1"/>
</calcChain>
</file>

<file path=xl/sharedStrings.xml><?xml version="1.0" encoding="utf-8"?>
<sst xmlns="http://schemas.openxmlformats.org/spreadsheetml/2006/main" count="26" uniqueCount="24">
  <si>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</si>
  <si>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</si>
  <si>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</si>
  <si>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</si>
  <si>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</si>
  <si>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</si>
  <si>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</si>
  <si>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</si>
  <si>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</si>
  <si>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</si>
  <si>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</si>
  <si>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</si>
  <si>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</si>
  <si>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</si>
  <si>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</si>
  <si>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Поставщик 1 </t>
  </si>
  <si>
    <t>Поставщик 2</t>
  </si>
  <si>
    <t>Поставщик 3</t>
  </si>
  <si>
    <t>шт</t>
  </si>
  <si>
    <t>На поставку строительных материалов</t>
  </si>
  <si>
    <t>Шпатель, 100 мм https://habarovsk.lemanapro.ru/product/shpatel-malyarnyy-systec-100-mm-18135579/; https://viket.ru/shpatelnaya_lopatka_iz_nerzhaveyushey_stali_100_mm_dvuhkomponentnaya_ruchka_sibrteh; 1001prof.ru/catalog/shpateli_lopatki/463066</t>
  </si>
  <si>
    <t>Шпатель, 80 мм https://habarovsk.lemanapro.ru/product/shpatel-systec-80-mm-18135587/;                                                  https://yunimag.ru/goods/8008441-shpatel-systec-80-mm-nerzhaveyushchaya-stal-dvuhkomponentnaya-ruchka.html; https://1001prof.ru/catalog/shpateli_lopatki/463065/</t>
  </si>
  <si>
    <t>Мастика для ремонта приклеивания Технониколь AguaMast, 3 кг https://habarovsk.lemanapro.ru/product/mastika-dlya-remonta-i-prikleivaniya-tehnonikol-aquamast-3-kg-13894269/;                                              https://www.ozon.ru/product/mastika-bitumnaya-tehnonikol-master-aquamast-remont-i-prikleyka-3-kg-chernaya-1451710960/?utm_source=yandex_serp_products&amp;utm_medium=organic&amp;sh=m_ZgXiSZ9A; https://www.wildberries.ru/catalog/109571483/detail.aspx</t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</si>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</sst>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view="pageBreakPreview" zoomScale="70" zoomScaleNormal="85" zoomScaleSheetLayoutView="70" workbookViewId="0">
      <selection activeCell="C11" sqref="C11:C12"/>
    </sheetView>
  </sheetViews>
  <sheetFormatPr defaultColWidth="9.140625" defaultRowHeight="16.5" x14ac:dyDescent="0.25"/>
  <cols>
    <col min="1" max="1" width="5.42578125" style="3" customWidth="1"/>
    <col min="2" max="2" width="61" style="3" customWidth="1"/>
    <col min="3" max="3" width="9.42578125" style="3" bestFit="1" customWidth="1"/>
    <col min="4" max="4" width="10.28515625" style="3" bestFit="1" customWidth="1"/>
    <col min="5" max="5" width="18.42578125" style="3" customWidth="1"/>
    <col min="6" max="6" width="18.7109375" style="3" customWidth="1"/>
    <col min="7" max="7" width="19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0"/>
      <c r="G1" s="10"/>
      <c r="H1" s="10"/>
      <c r="I1" s="10"/>
      <c r="J1" s="10"/>
      <c r="K1" s="10"/>
      <c r="L1" s="10"/>
      <c r="M1" s="10"/>
      <c r="N1" s="10"/>
    </row>
    <row r="2" spans="1:27" x14ac:dyDescent="0.25">
      <c r="F2" s="10"/>
      <c r="G2" s="10"/>
      <c r="H2" s="10"/>
      <c r="I2" s="10"/>
      <c r="J2" s="10"/>
      <c r="K2" s="10"/>
      <c r="L2" s="10"/>
      <c r="M2" s="10"/>
      <c r="N2" s="10"/>
    </row>
    <row r="3" spans="1:27" x14ac:dyDescent="0.25">
      <c r="H3" s="10"/>
      <c r="I3" s="10"/>
      <c r="J3" s="10"/>
      <c r="K3" s="10"/>
      <c r="L3" s="10"/>
      <c r="M3" s="10"/>
      <c r="N3" s="10"/>
    </row>
    <row r="4" spans="1:27" ht="16.5" customHeight="1" x14ac:dyDescent="0.25">
      <c r="A4" s="11" t="s">
        <v>11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25" t="s">
        <v>23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24" t="s">
        <v>10</v>
      </c>
      <c r="B11" s="13" t="s">
        <v>9</v>
      </c>
      <c r="C11" s="13" t="s">
        <v>8</v>
      </c>
      <c r="D11" s="13" t="s">
        <v>7</v>
      </c>
      <c r="E11" s="13" t="s">
        <v>6</v>
      </c>
      <c r="F11" s="13"/>
      <c r="G11" s="13"/>
      <c r="H11" s="23" t="s">
        <v>5</v>
      </c>
      <c r="I11" s="23"/>
      <c r="J11" s="23"/>
      <c r="K11" s="20" t="s">
        <v>4</v>
      </c>
      <c r="L11" s="21"/>
      <c r="M11" s="21"/>
      <c r="N11" s="22"/>
    </row>
    <row r="12" spans="1:27" ht="168.75" customHeight="1" x14ac:dyDescent="0.25">
      <c r="A12" s="24"/>
      <c r="B12" s="13"/>
      <c r="C12" s="13"/>
      <c r="D12" s="13"/>
      <c r="E12" s="6" t="s">
        <v>15</v>
      </c>
      <c r="F12" s="6" t="s">
        <v>16</v>
      </c>
      <c r="G12" s="6" t="s">
        <v>17</v>
      </c>
      <c r="H12" s="6" t="s">
        <v>3</v>
      </c>
      <c r="I12" s="6" t="s">
        <v>2</v>
      </c>
      <c r="J12" s="6" t="s">
        <v>13</v>
      </c>
      <c r="K12" s="4" t="s">
        <v>14</v>
      </c>
      <c r="L12" s="6" t="s">
        <v>1</v>
      </c>
      <c r="M12" s="6" t="s">
        <v>0</v>
      </c>
      <c r="N12" s="6" t="s">
        <v>12</v>
      </c>
    </row>
    <row r="13" spans="1:27" x14ac:dyDescent="0.25">
      <c r="A13" s="17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27" s="34" customFormat="1" ht="181.5" x14ac:dyDescent="0.25">
      <c r="A14" s="4">
        <v>1</v>
      </c>
      <c r="B14" s="26" t="s">
        <v>22</v>
      </c>
      <c r="C14" s="27" t="s">
        <v>18</v>
      </c>
      <c r="D14" s="28">
        <v>3</v>
      </c>
      <c r="E14" s="29">
        <v>1581</v>
      </c>
      <c r="F14" s="30">
        <v>1634</v>
      </c>
      <c r="G14" s="30">
        <v>1661</v>
      </c>
      <c r="H14" s="31">
        <f t="shared" ref="H14:H15" si="0">AVERAGE(E14:G14)</f>
        <v>1625.3333333333333</v>
      </c>
      <c r="I14" s="32">
        <f t="shared" ref="I14:I15" si="1">SQRT(((SUM((POWER(E14-H14,2)),(POWER(F14-H14,2)),(POWER(G14-H14,2)))/(COLUMNS(E14:G14)-1))))</f>
        <v>40.698075302566011</v>
      </c>
      <c r="J14" s="32">
        <f t="shared" ref="J14:J15" si="2">I14/H14*100</f>
        <v>2.5039833040955299</v>
      </c>
      <c r="K14" s="31">
        <f t="shared" ref="K14:K15" si="3">((D14/3)*(SUM(E14:G14)))</f>
        <v>4876</v>
      </c>
      <c r="L14" s="31">
        <f t="shared" ref="L14:L15" si="4">K14/D14</f>
        <v>1625.3333333333333</v>
      </c>
      <c r="M14" s="31">
        <f t="shared" ref="M14:M15" si="5">ROUND(L14,2)</f>
        <v>1625.33</v>
      </c>
      <c r="N14" s="31">
        <f t="shared" ref="N14:N15" si="6">M14*D14</f>
        <v>4875.99</v>
      </c>
      <c r="O14" s="33"/>
    </row>
    <row r="15" spans="1:27" s="34" customFormat="1" ht="99" x14ac:dyDescent="0.25">
      <c r="A15" s="4">
        <v>2</v>
      </c>
      <c r="B15" s="26" t="s">
        <v>21</v>
      </c>
      <c r="C15" s="27" t="s">
        <v>18</v>
      </c>
      <c r="D15" s="28">
        <v>2</v>
      </c>
      <c r="E15" s="29">
        <v>123</v>
      </c>
      <c r="F15" s="30">
        <v>145.72</v>
      </c>
      <c r="G15" s="30">
        <v>146</v>
      </c>
      <c r="H15" s="31">
        <f t="shared" si="0"/>
        <v>138.24</v>
      </c>
      <c r="I15" s="32">
        <f t="shared" si="1"/>
        <v>13.198969656757304</v>
      </c>
      <c r="J15" s="32">
        <f t="shared" si="2"/>
        <v>9.5478657817978174</v>
      </c>
      <c r="K15" s="31">
        <f t="shared" si="3"/>
        <v>276.48</v>
      </c>
      <c r="L15" s="31">
        <f t="shared" si="4"/>
        <v>138.24</v>
      </c>
      <c r="M15" s="31">
        <f t="shared" si="5"/>
        <v>138.24</v>
      </c>
      <c r="N15" s="31">
        <f t="shared" si="6"/>
        <v>276.48</v>
      </c>
      <c r="O15" s="33"/>
    </row>
    <row r="16" spans="1:27" s="34" customFormat="1" ht="99" x14ac:dyDescent="0.25">
      <c r="A16" s="4">
        <v>3</v>
      </c>
      <c r="B16" s="26" t="s">
        <v>20</v>
      </c>
      <c r="C16" s="27" t="s">
        <v>18</v>
      </c>
      <c r="D16" s="28">
        <v>2</v>
      </c>
      <c r="E16" s="29">
        <v>158</v>
      </c>
      <c r="F16" s="30">
        <v>161</v>
      </c>
      <c r="G16" s="30">
        <v>162</v>
      </c>
      <c r="H16" s="31">
        <f t="shared" ref="H16" si="7">AVERAGE(E16:G16)</f>
        <v>160.33333333333334</v>
      </c>
      <c r="I16" s="32">
        <f t="shared" ref="I16" si="8">SQRT(((SUM((POWER(E16-H16,2)),(POWER(F16-H16,2)),(POWER(G16-H16,2)))/(COLUMNS(E16:G16)-1))))</f>
        <v>2.0816659994661331</v>
      </c>
      <c r="J16" s="32">
        <f t="shared" ref="J16" si="9">I16/H16*100</f>
        <v>1.2983363822034093</v>
      </c>
      <c r="K16" s="31">
        <f t="shared" ref="K16" si="10">((D16/3)*(SUM(E16:G16)))</f>
        <v>320.66666666666663</v>
      </c>
      <c r="L16" s="31">
        <f t="shared" ref="L16" si="11">K16/D16</f>
        <v>160.33333333333331</v>
      </c>
      <c r="M16" s="31">
        <f t="shared" ref="M16" si="12">ROUND(L16,2)</f>
        <v>160.33000000000001</v>
      </c>
      <c r="N16" s="31">
        <f t="shared" ref="N16" si="13">M16*D16</f>
        <v>320.66000000000003</v>
      </c>
      <c r="O16" s="33"/>
    </row>
    <row r="17" spans="1:15" s="3" customFormat="1" x14ac:dyDescent="0.25">
      <c r="A17" s="14">
        <v>231.33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5">
        <f>SUM(N14:N16)</f>
        <v>5473.1299999999992</v>
      </c>
      <c r="O17" s="8"/>
    </row>
    <row r="19" spans="1:1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5" ht="3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</sheetData>
  <mergeCells count="15">
    <mergeCell ref="F1:N1"/>
    <mergeCell ref="F2:N2"/>
    <mergeCell ref="A4:N4"/>
    <mergeCell ref="A19:N20"/>
    <mergeCell ref="D11:D12"/>
    <mergeCell ref="A17:M17"/>
    <mergeCell ref="A13:N13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Торсуков Алексей Яковлевич</cp:lastModifiedBy>
  <cp:lastPrinted>2022-03-01T02:01:24Z</cp:lastPrinted>
  <dcterms:created xsi:type="dcterms:W3CDTF">2017-04-24T23:08:05Z</dcterms:created>
  <dcterms:modified xsi:type="dcterms:W3CDTF">2026-08-28T00:18:03Z</dcterms:modified>
</cp:coreProperties>
</file>