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032F03E-6CFA-4EE8-AE66-548778C1DF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лощади" sheetId="2" r:id="rId2"/>
    <sheet name="Лист3" sheetId="3" r:id="rId3"/>
  </sheets>
  <definedNames>
    <definedName name="_xlnm.Print_Area" localSheetId="0">Лист1!$A$1:$P$11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3" l="1"/>
  <c r="G3" i="3" l="1"/>
  <c r="G4" i="3" s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I27" i="2" s="1"/>
  <c r="H28" i="2"/>
  <c r="H29" i="2"/>
  <c r="H30" i="2"/>
  <c r="H31" i="2"/>
  <c r="H32" i="2"/>
  <c r="H33" i="2"/>
  <c r="H34" i="2"/>
  <c r="H35" i="2"/>
  <c r="I35" i="2" s="1"/>
  <c r="H36" i="2"/>
  <c r="H37" i="2"/>
  <c r="H3" i="2"/>
  <c r="I3" i="2" s="1"/>
  <c r="F38" i="2"/>
  <c r="F39" i="2" s="1"/>
  <c r="C38" i="2"/>
  <c r="C39" i="2" s="1"/>
  <c r="E29" i="2"/>
  <c r="E30" i="2"/>
  <c r="E31" i="2"/>
  <c r="E32" i="2"/>
  <c r="I32" i="2" s="1"/>
  <c r="E33" i="2"/>
  <c r="E34" i="2"/>
  <c r="E35" i="2"/>
  <c r="E36" i="2"/>
  <c r="E37" i="2"/>
  <c r="E28" i="2"/>
  <c r="I28" i="2" s="1"/>
  <c r="E27" i="2"/>
  <c r="E26" i="2"/>
  <c r="I29" i="2"/>
  <c r="I3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I34" i="2" l="1"/>
  <c r="I37" i="2"/>
  <c r="I33" i="2"/>
  <c r="I26" i="2"/>
  <c r="I36" i="2"/>
  <c r="I30" i="2"/>
  <c r="E38" i="2"/>
  <c r="E39" i="2" s="1"/>
  <c r="H38" i="2"/>
  <c r="H39" i="2" s="1"/>
  <c r="I4" i="2"/>
  <c r="I25" i="2"/>
  <c r="I23" i="2"/>
  <c r="I21" i="2"/>
  <c r="I19" i="2"/>
  <c r="I17" i="2"/>
  <c r="I15" i="2"/>
  <c r="I13" i="2"/>
  <c r="I11" i="2"/>
  <c r="I9" i="2"/>
  <c r="I7" i="2"/>
  <c r="I5" i="2"/>
  <c r="I24" i="2"/>
  <c r="I22" i="2"/>
  <c r="I20" i="2"/>
  <c r="I18" i="2"/>
  <c r="I16" i="2"/>
  <c r="I14" i="2"/>
  <c r="I12" i="2"/>
  <c r="I10" i="2"/>
  <c r="I8" i="2"/>
  <c r="I6" i="2"/>
  <c r="L6" i="1"/>
  <c r="J6" i="1"/>
  <c r="K6" i="1" s="1"/>
  <c r="P6" i="1" s="1"/>
  <c r="M6" i="1"/>
  <c r="I38" i="2" l="1"/>
  <c r="I39" i="2" s="1"/>
  <c r="N6" i="1"/>
  <c r="O6" i="1" s="1"/>
  <c r="C3" i="1"/>
</calcChain>
</file>

<file path=xl/sharedStrings.xml><?xml version="1.0" encoding="utf-8"?>
<sst xmlns="http://schemas.openxmlformats.org/spreadsheetml/2006/main" count="73" uniqueCount="66">
  <si>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</si>
  <si>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</si>
  <si>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</si>
  <si>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</si>
  <si>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</si>
  <si>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</si>
  <si>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</si>
  <si>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</si>
  <si>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</si>
  <si>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</si>
  <si>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</si>
  <si>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</si>
  <si>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</si>
  <si>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</si>
  <si>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</si>
  <si>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</si>
  <si>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</si>
  <si>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</si>
  <si>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</si>
  <si>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 xml:space="preserve">Контрактный управляющий _______________________ Мануилов Д.А. </t>
  </si>
  <si>
    <t>Дератизация</t>
  </si>
  <si>
    <t>Дезинсекция</t>
  </si>
  <si>
    <t>Наименование мероприятия</t>
  </si>
  <si>
    <t>№ кабинета</t>
  </si>
  <si>
    <t>№ пп</t>
  </si>
  <si>
    <t>Цена</t>
  </si>
  <si>
    <t>Сумма</t>
  </si>
  <si>
    <t>Вещевой склад</t>
  </si>
  <si>
    <t>Площадь</t>
  </si>
  <si>
    <t>Итого</t>
  </si>
  <si>
    <t>Бильярдная</t>
  </si>
  <si>
    <t>Комната отдыха ОЦ</t>
  </si>
  <si>
    <t>Спортивный зал</t>
  </si>
  <si>
    <t>Комната отдыха ОД</t>
  </si>
  <si>
    <t>ОД</t>
  </si>
  <si>
    <t>Продсклад</t>
  </si>
  <si>
    <t>АРМ</t>
  </si>
  <si>
    <t>Склад спецсредств</t>
  </si>
  <si>
    <t>Боксы с 1 по 5</t>
  </si>
  <si>
    <t>3 отдел</t>
  </si>
  <si>
    <t>Комната псих. Разгрузки</t>
  </si>
  <si>
    <t xml:space="preserve">Шевчук </t>
  </si>
  <si>
    <t>2 отдел</t>
  </si>
  <si>
    <t>Мастерская ИТСО</t>
  </si>
  <si>
    <t>Класс 219</t>
  </si>
  <si>
    <t>НУ</t>
  </si>
  <si>
    <t>ОК и РЛС</t>
  </si>
  <si>
    <t>ООС</t>
  </si>
  <si>
    <t>БСП</t>
  </si>
  <si>
    <t>1 отдел</t>
  </si>
  <si>
    <t>Бухгалтерия</t>
  </si>
  <si>
    <t>Канцелярия</t>
  </si>
  <si>
    <t>Гл.  Бух</t>
  </si>
  <si>
    <t>Зедгинидзе</t>
  </si>
  <si>
    <t>ИТОГО в месяц</t>
  </si>
  <si>
    <t>ИТОГО за 8 мес</t>
  </si>
  <si>
    <t>Перов 118</t>
  </si>
  <si>
    <t>АО 103</t>
  </si>
  <si>
    <t>Смирнов 104</t>
  </si>
  <si>
    <t>Сирик  105</t>
  </si>
  <si>
    <t>Лазовский 106</t>
  </si>
  <si>
    <t>пс + сс</t>
  </si>
  <si>
    <t>57,9*11 мес и 13,5*10 мес</t>
  </si>
  <si>
    <t xml:space="preserve">Приложение № 2 к Государственному контракту  от « ____»  ___________ 2026  г. № ______ </t>
  </si>
  <si>
    <t>Канцелярские  и хозтовары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</si>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</sst>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9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4"/>
  <sheetViews>
    <sheetView tabSelected="1" view="pageBreakPreview" zoomScale="130" zoomScaleSheetLayoutView="130" workbookViewId="0">
      <selection activeCell="A7" sqref="A7:P12"/>
    </sheetView>
  </sheetViews>
  <sheetFormatPr defaultRowHeight="15" x14ac:dyDescent="0.25"/>
  <cols>
    <col min="1" max="1" width="9.140625" style="1"/>
    <col min="2" max="2" width="27.28515625" style="4" customWidth="1"/>
    <col min="3" max="4" width="9.140625" style="4"/>
    <col min="5" max="5" width="9.85546875" style="5" customWidth="1"/>
    <col min="6" max="7" width="9.7109375" style="5" customWidth="1"/>
    <col min="8" max="8" width="9.85546875" style="5" customWidth="1"/>
    <col min="9" max="9" width="10" style="5" customWidth="1"/>
    <col min="10" max="11" width="10" style="2" customWidth="1"/>
    <col min="12" max="12" width="9.42578125" style="3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2" customWidth="1"/>
    <col min="17" max="16384" width="9.140625" style="1"/>
  </cols>
  <sheetData>
    <row r="1" spans="1:16" ht="24" customHeight="1" x14ac:dyDescent="0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2" customFormat="1" ht="28.5" customHeight="1" x14ac:dyDescent="0.25">
      <c r="A3" s="39" t="s">
        <v>18</v>
      </c>
      <c r="B3" s="40"/>
      <c r="C3" s="41">
        <f>SUMIF(P6:P22,"&gt;0")</f>
        <v>26659.16</v>
      </c>
      <c r="D3" s="40"/>
      <c r="E3" s="30"/>
      <c r="F3" s="30"/>
      <c r="G3" s="30"/>
      <c r="H3" s="30"/>
      <c r="I3" s="30"/>
      <c r="J3" s="30"/>
      <c r="K3" s="30"/>
      <c r="L3" s="31"/>
      <c r="M3" s="31"/>
      <c r="N3" s="31"/>
      <c r="O3" s="31"/>
      <c r="P3" s="30"/>
    </row>
    <row r="4" spans="1:16" s="32" customFormat="1" ht="30" customHeight="1" x14ac:dyDescent="0.25">
      <c r="A4" s="44" t="s">
        <v>0</v>
      </c>
      <c r="B4" s="44" t="s">
        <v>1</v>
      </c>
      <c r="C4" s="44" t="s">
        <v>2</v>
      </c>
      <c r="D4" s="44"/>
      <c r="E4" s="30" t="s">
        <v>5</v>
      </c>
      <c r="F4" s="30" t="s">
        <v>7</v>
      </c>
      <c r="G4" s="30" t="s">
        <v>8</v>
      </c>
      <c r="H4" s="30" t="s">
        <v>9</v>
      </c>
      <c r="I4" s="30" t="s">
        <v>10</v>
      </c>
      <c r="J4" s="42" t="s">
        <v>16</v>
      </c>
      <c r="K4" s="42" t="s">
        <v>17</v>
      </c>
      <c r="L4" s="44" t="s">
        <v>13</v>
      </c>
      <c r="M4" s="44" t="s">
        <v>14</v>
      </c>
      <c r="N4" s="44" t="s">
        <v>15</v>
      </c>
      <c r="O4" s="44" t="s">
        <v>11</v>
      </c>
      <c r="P4" s="38" t="s">
        <v>12</v>
      </c>
    </row>
    <row r="5" spans="1:16" s="32" customFormat="1" ht="30" x14ac:dyDescent="0.25">
      <c r="A5" s="44"/>
      <c r="B5" s="44"/>
      <c r="C5" s="31" t="s">
        <v>3</v>
      </c>
      <c r="D5" s="31" t="s">
        <v>4</v>
      </c>
      <c r="E5" s="30" t="s">
        <v>6</v>
      </c>
      <c r="F5" s="30" t="s">
        <v>6</v>
      </c>
      <c r="G5" s="30" t="s">
        <v>6</v>
      </c>
      <c r="H5" s="30" t="s">
        <v>6</v>
      </c>
      <c r="I5" s="30" t="s">
        <v>6</v>
      </c>
      <c r="J5" s="43"/>
      <c r="K5" s="43"/>
      <c r="L5" s="44"/>
      <c r="M5" s="44"/>
      <c r="N5" s="44"/>
      <c r="O5" s="44"/>
      <c r="P5" s="38"/>
    </row>
    <row r="6" spans="1:16" s="32" customFormat="1" ht="19.5" customHeight="1" thickBot="1" x14ac:dyDescent="0.3">
      <c r="A6" s="31">
        <v>1</v>
      </c>
      <c r="B6" s="12" t="s">
        <v>64</v>
      </c>
      <c r="C6" s="33" t="s">
        <v>65</v>
      </c>
      <c r="D6" s="13">
        <v>1</v>
      </c>
      <c r="E6" s="34">
        <v>27784.76</v>
      </c>
      <c r="F6" s="34">
        <v>25292.7</v>
      </c>
      <c r="G6" s="34">
        <v>26900.02</v>
      </c>
      <c r="H6" s="30"/>
      <c r="I6" s="30"/>
      <c r="J6" s="30">
        <f t="shared" ref="J6" si="0">AVERAGE(E6,F6,G6,H6,I6)</f>
        <v>26659.16</v>
      </c>
      <c r="K6" s="30">
        <f>ROUND(J6,2)</f>
        <v>26659.16</v>
      </c>
      <c r="L6" s="31">
        <f>COUNT(E6:I6)</f>
        <v>3</v>
      </c>
      <c r="M6" s="31">
        <f t="shared" ref="M6" si="1">STDEV(E6,F6,G6,H6,I6)</f>
        <v>1263.3688755070696</v>
      </c>
      <c r="N6" s="31">
        <f>M6/J6*100</f>
        <v>4.7389673024471497</v>
      </c>
      <c r="O6" s="31" t="str">
        <f>IF(N6&lt;33,"ОДНОРОДНЫЕ","НЕОДНОРОДНЫЕ")</f>
        <v>ОДНОРОДНЫЕ</v>
      </c>
      <c r="P6" s="30">
        <f>D6*K6</f>
        <v>26659.16</v>
      </c>
    </row>
    <row r="7" spans="1:16" s="32" customFormat="1" x14ac:dyDescent="0.25">
      <c r="A7" s="36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s="32" customFormat="1" ht="15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s="32" customFormat="1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s="3" customFormat="1" ht="15.7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s="3" customFormat="1" ht="15.7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s="3" customFormat="1" ht="15.7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s="3" customFormat="1" ht="15.75" x14ac:dyDescent="0.25">
      <c r="A13" s="10"/>
      <c r="B13" s="14"/>
      <c r="C13" s="15"/>
      <c r="D13" s="16"/>
      <c r="E13" s="17"/>
      <c r="F13" s="17"/>
      <c r="G13" s="17"/>
      <c r="H13" s="17"/>
      <c r="I13" s="17"/>
      <c r="J13" s="17"/>
      <c r="K13" s="17"/>
      <c r="L13" s="10"/>
      <c r="M13" s="10"/>
      <c r="N13" s="10"/>
      <c r="O13" s="10"/>
      <c r="P13" s="17"/>
    </row>
    <row r="14" spans="1:16" s="3" customFormat="1" ht="15.75" x14ac:dyDescent="0.25">
      <c r="A14" s="10"/>
      <c r="B14" s="14"/>
      <c r="C14" s="15"/>
      <c r="D14" s="16"/>
      <c r="E14" s="17"/>
      <c r="F14" s="17"/>
      <c r="G14" s="17"/>
      <c r="H14" s="17"/>
      <c r="I14" s="17"/>
      <c r="J14" s="17"/>
      <c r="K14" s="17"/>
      <c r="L14" s="10"/>
      <c r="M14" s="10"/>
      <c r="N14" s="10"/>
      <c r="O14" s="10"/>
      <c r="P14" s="17"/>
    </row>
    <row r="15" spans="1:16" s="3" customFormat="1" ht="15.75" x14ac:dyDescent="0.25">
      <c r="A15" s="10"/>
      <c r="B15" s="14"/>
      <c r="C15" s="15"/>
      <c r="D15" s="16"/>
      <c r="E15" s="17"/>
      <c r="F15" s="17"/>
      <c r="G15" s="17"/>
      <c r="H15" s="17"/>
      <c r="I15" s="17"/>
      <c r="J15" s="17"/>
      <c r="K15" s="17"/>
      <c r="L15" s="10"/>
      <c r="M15" s="10"/>
      <c r="N15" s="10"/>
      <c r="O15" s="10"/>
      <c r="P15" s="17"/>
    </row>
    <row r="16" spans="1:16" s="3" customFormat="1" ht="15.75" x14ac:dyDescent="0.25">
      <c r="A16" s="10"/>
      <c r="B16" s="14"/>
      <c r="C16" s="15"/>
      <c r="D16" s="16"/>
      <c r="E16" s="17"/>
      <c r="F16" s="17"/>
      <c r="G16" s="17"/>
      <c r="H16" s="17"/>
      <c r="I16" s="17"/>
      <c r="J16" s="17"/>
      <c r="K16" s="17"/>
      <c r="L16" s="10"/>
      <c r="M16" s="10"/>
      <c r="N16" s="10"/>
      <c r="O16" s="10"/>
      <c r="P16" s="17"/>
    </row>
    <row r="17" spans="1:16" s="3" customFormat="1" ht="15.75" x14ac:dyDescent="0.25">
      <c r="A17" s="10"/>
      <c r="B17" s="14"/>
      <c r="C17" s="15"/>
      <c r="D17" s="16"/>
      <c r="E17" s="17"/>
      <c r="F17" s="17"/>
      <c r="G17" s="17"/>
      <c r="H17" s="17"/>
      <c r="I17" s="17"/>
      <c r="J17" s="17"/>
      <c r="K17" s="17"/>
      <c r="L17" s="10"/>
      <c r="M17" s="10"/>
      <c r="N17" s="10"/>
      <c r="O17" s="10"/>
      <c r="P17" s="17"/>
    </row>
    <row r="18" spans="1:16" s="3" customFormat="1" ht="15.75" x14ac:dyDescent="0.25">
      <c r="A18" s="10"/>
      <c r="B18" s="14"/>
      <c r="C18" s="15"/>
      <c r="D18" s="16"/>
      <c r="E18" s="17"/>
      <c r="F18" s="17"/>
      <c r="G18" s="17"/>
      <c r="H18" s="17"/>
      <c r="I18" s="17"/>
      <c r="J18" s="17"/>
      <c r="K18" s="17"/>
      <c r="L18" s="10"/>
      <c r="M18" s="10"/>
      <c r="N18" s="10"/>
      <c r="O18" s="10"/>
      <c r="P18" s="17"/>
    </row>
    <row r="19" spans="1:16" s="3" customFormat="1" ht="15.75" x14ac:dyDescent="0.25">
      <c r="A19" s="10"/>
      <c r="B19" s="14"/>
      <c r="C19" s="15"/>
      <c r="D19" s="16"/>
      <c r="E19" s="17"/>
      <c r="F19" s="17"/>
      <c r="G19" s="17"/>
      <c r="H19" s="17"/>
      <c r="I19" s="17"/>
      <c r="J19" s="17"/>
      <c r="K19" s="17"/>
      <c r="L19" s="10"/>
      <c r="M19" s="10"/>
      <c r="N19" s="10"/>
      <c r="O19" s="10"/>
      <c r="P19" s="17"/>
    </row>
    <row r="20" spans="1:16" s="3" customFormat="1" ht="15.75" x14ac:dyDescent="0.25">
      <c r="A20" s="10"/>
      <c r="B20" s="14"/>
      <c r="C20" s="15"/>
      <c r="D20" s="16"/>
      <c r="E20" s="17"/>
      <c r="F20" s="17"/>
      <c r="G20" s="17"/>
      <c r="H20" s="17"/>
      <c r="I20" s="17"/>
      <c r="J20" s="17"/>
      <c r="K20" s="17"/>
      <c r="L20" s="10"/>
      <c r="M20" s="10"/>
      <c r="N20" s="10"/>
      <c r="O20" s="10"/>
      <c r="P20" s="17"/>
    </row>
    <row r="21" spans="1:16" s="3" customFormat="1" ht="15.75" x14ac:dyDescent="0.25">
      <c r="A21" s="10"/>
      <c r="B21" s="14"/>
      <c r="C21" s="15"/>
      <c r="D21" s="16"/>
      <c r="E21" s="17"/>
      <c r="F21" s="17"/>
      <c r="G21" s="17"/>
      <c r="H21" s="17"/>
      <c r="I21" s="17"/>
      <c r="J21" s="17"/>
      <c r="K21" s="17"/>
      <c r="L21" s="10"/>
      <c r="M21" s="10"/>
      <c r="N21" s="10"/>
      <c r="O21" s="10"/>
      <c r="P21" s="17"/>
    </row>
    <row r="22" spans="1:16" x14ac:dyDescent="0.25">
      <c r="A22" s="7"/>
      <c r="B22" s="11"/>
      <c r="C22" s="11"/>
      <c r="D22" s="11"/>
      <c r="E22" s="8"/>
      <c r="F22" s="8"/>
      <c r="G22" s="8"/>
      <c r="H22" s="8"/>
      <c r="I22" s="8"/>
      <c r="J22" s="9"/>
      <c r="K22" s="9"/>
      <c r="L22" s="10"/>
      <c r="M22" s="7"/>
      <c r="N22" s="7"/>
      <c r="O22" s="7"/>
      <c r="P22" s="9"/>
    </row>
    <row r="30" spans="1:16" hidden="1" x14ac:dyDescent="0.25"/>
    <row r="31" spans="1:16" hidden="1" x14ac:dyDescent="0.25"/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</sheetData>
  <mergeCells count="14">
    <mergeCell ref="A7:P12"/>
    <mergeCell ref="A1:P1"/>
    <mergeCell ref="P4:P5"/>
    <mergeCell ref="A3:B3"/>
    <mergeCell ref="C3:D3"/>
    <mergeCell ref="J4:J5"/>
    <mergeCell ref="L4:L5"/>
    <mergeCell ref="M4:M5"/>
    <mergeCell ref="N4:N5"/>
    <mergeCell ref="O4:O5"/>
    <mergeCell ref="A4:A5"/>
    <mergeCell ref="B4:B5"/>
    <mergeCell ref="C4:D4"/>
    <mergeCell ref="K4:K5"/>
  </mergeCells>
  <conditionalFormatting sqref="O6">
    <cfRule type="containsText" dxfId="11" priority="28" operator="containsText" text="НЕ">
      <formula>NOT(ISERROR(SEARCH("НЕ",O6)))</formula>
    </cfRule>
    <cfRule type="containsText" dxfId="10" priority="29" operator="containsText" text="ОДНОРОДНЫЕ">
      <formula>NOT(ISERROR(SEARCH("ОДНОРОДНЫЕ",O6)))</formula>
    </cfRule>
    <cfRule type="containsText" dxfId="9" priority="30" operator="containsText" text="НЕОДНОРОДНЫЕ">
      <formula>NOT(ISERROR(SEARCH("НЕОДНОРОДНЫЕ",O6)))</formula>
    </cfRule>
  </conditionalFormatting>
  <conditionalFormatting sqref="O13:O22 O6">
    <cfRule type="containsText" dxfId="8" priority="25" operator="containsText" text="НЕОДНОРОДНЫЕ">
      <formula>NOT(ISERROR(SEARCH("НЕОДНОРОДНЫЕ",O6)))</formula>
    </cfRule>
    <cfRule type="containsText" dxfId="7" priority="26" operator="containsText" text="ОДНОРОДНЫЕ">
      <formula>NOT(ISERROR(SEARCH("ОДНОРОДНЫЕ",O6)))</formula>
    </cfRule>
    <cfRule type="containsText" dxfId="6" priority="27" operator="containsText" text="НЕОДНОРОДНЫЕ">
      <formula>NOT(ISERROR(SEARCH("НЕОДНОРОДНЫЕ",O6)))</formula>
    </cfRule>
  </conditionalFormatting>
  <conditionalFormatting sqref="O7">
    <cfRule type="containsText" dxfId="5" priority="10" operator="containsText" text="НЕ">
      <formula>NOT(ISERROR(SEARCH("НЕ",O7)))</formula>
    </cfRule>
    <cfRule type="containsText" dxfId="4" priority="11" operator="containsText" text="ОДНОРОДНЫЕ">
      <formula>NOT(ISERROR(SEARCH("ОДНОРОДНЫЕ",O7)))</formula>
    </cfRule>
    <cfRule type="containsText" dxfId="3" priority="12" operator="containsText" text="НЕОДНОРОДНЫЕ">
      <formula>NOT(ISERROR(SEARCH("НЕОДНОРОДНЫЕ",O7)))</formula>
    </cfRule>
  </conditionalFormatting>
  <conditionalFormatting sqref="O7">
    <cfRule type="containsText" dxfId="2" priority="7" operator="containsText" text="НЕОДНОРОДНЫЕ">
      <formula>NOT(ISERROR(SEARCH("НЕОДНОРОДНЫЕ",O7)))</formula>
    </cfRule>
    <cfRule type="containsText" dxfId="1" priority="8" operator="containsText" text="ОДНОРОДНЫЕ">
      <formula>NOT(ISERROR(SEARCH("ОДНОРОДНЫЕ",O7)))</formula>
    </cfRule>
    <cfRule type="containsText" dxfId="0" priority="9" operator="containsText" text="НЕОДНОРОДНЫЕ">
      <formula>NOT(ISERROR(SEARCH("НЕОДНОРОДНЫЕ",O7)))</formula>
    </cfRule>
  </conditionalFormatting>
  <pageMargins left="0.11811023622047245" right="0.11811023622047245" top="1.1811023622047245" bottom="0.74803149606299213" header="0.31496062992125984" footer="0.31496062992125984"/>
  <pageSetup paperSize="9" scale="77" fitToHeight="10" orientation="landscape" horizontalDpi="180" verticalDpi="180" r:id="rId1"/>
  <rowBreaks count="1" manualBreakCount="1">
    <brk id="1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zoomScale="60" zoomScaleNormal="80" workbookViewId="0">
      <selection activeCell="F21" sqref="F21"/>
    </sheetView>
  </sheetViews>
  <sheetFormatPr defaultRowHeight="15" x14ac:dyDescent="0.25"/>
  <cols>
    <col min="2" max="2" width="45.28515625" customWidth="1"/>
    <col min="3" max="3" width="18.42578125" customWidth="1"/>
    <col min="4" max="4" width="18.140625" customWidth="1"/>
    <col min="5" max="9" width="18.28515625" customWidth="1"/>
  </cols>
  <sheetData>
    <row r="1" spans="1:9" x14ac:dyDescent="0.25">
      <c r="A1" s="47" t="s">
        <v>24</v>
      </c>
      <c r="B1" s="20" t="s">
        <v>22</v>
      </c>
      <c r="C1" s="47" t="s">
        <v>28</v>
      </c>
      <c r="D1" s="49" t="s">
        <v>20</v>
      </c>
      <c r="E1" s="50"/>
      <c r="F1" s="47" t="s">
        <v>28</v>
      </c>
      <c r="G1" s="51" t="s">
        <v>21</v>
      </c>
      <c r="H1" s="52"/>
      <c r="I1" s="45" t="s">
        <v>29</v>
      </c>
    </row>
    <row r="2" spans="1:9" x14ac:dyDescent="0.25">
      <c r="A2" s="48"/>
      <c r="B2" s="20" t="s">
        <v>23</v>
      </c>
      <c r="C2" s="48"/>
      <c r="D2" s="20" t="s">
        <v>25</v>
      </c>
      <c r="E2" s="20" t="s">
        <v>26</v>
      </c>
      <c r="F2" s="48"/>
      <c r="G2" s="20" t="s">
        <v>25</v>
      </c>
      <c r="H2" s="20" t="s">
        <v>26</v>
      </c>
      <c r="I2" s="46"/>
    </row>
    <row r="3" spans="1:9" x14ac:dyDescent="0.25">
      <c r="A3" s="19">
        <v>1</v>
      </c>
      <c r="B3" s="19" t="s">
        <v>27</v>
      </c>
      <c r="C3" s="28">
        <v>59.1</v>
      </c>
      <c r="D3" s="23">
        <v>3.16</v>
      </c>
      <c r="E3" s="23">
        <f>D3*C3</f>
        <v>186.756</v>
      </c>
      <c r="F3" s="28">
        <v>59.1</v>
      </c>
      <c r="G3" s="23">
        <v>3.16</v>
      </c>
      <c r="H3" s="23">
        <f>G3*F3</f>
        <v>186.756</v>
      </c>
      <c r="I3" s="23">
        <f t="shared" ref="I3:I37" si="0">H3+E3</f>
        <v>373.512</v>
      </c>
    </row>
    <row r="4" spans="1:9" x14ac:dyDescent="0.25">
      <c r="A4" s="19"/>
      <c r="B4" s="19" t="s">
        <v>30</v>
      </c>
      <c r="C4" s="23"/>
      <c r="D4" s="23">
        <v>3.16</v>
      </c>
      <c r="E4" s="23">
        <f t="shared" ref="E4:E37" si="1">D4*C4</f>
        <v>0</v>
      </c>
      <c r="F4" s="29"/>
      <c r="G4" s="23">
        <v>3.16</v>
      </c>
      <c r="H4" s="23">
        <f t="shared" ref="H4:H37" si="2">G4*F4</f>
        <v>0</v>
      </c>
      <c r="I4" s="23">
        <f t="shared" si="0"/>
        <v>0</v>
      </c>
    </row>
    <row r="5" spans="1:9" x14ac:dyDescent="0.25">
      <c r="A5" s="19"/>
      <c r="B5" s="19" t="s">
        <v>31</v>
      </c>
      <c r="C5" s="23"/>
      <c r="D5" s="23">
        <v>3.16</v>
      </c>
      <c r="E5" s="23">
        <f t="shared" si="1"/>
        <v>0</v>
      </c>
      <c r="F5" s="29">
        <v>24.5</v>
      </c>
      <c r="G5" s="23">
        <v>3.16</v>
      </c>
      <c r="H5" s="23">
        <f t="shared" si="2"/>
        <v>77.42</v>
      </c>
      <c r="I5" s="23">
        <f t="shared" si="0"/>
        <v>77.42</v>
      </c>
    </row>
    <row r="6" spans="1:9" x14ac:dyDescent="0.25">
      <c r="A6" s="19"/>
      <c r="B6" s="19" t="s">
        <v>32</v>
      </c>
      <c r="C6" s="23">
        <v>88.6</v>
      </c>
      <c r="D6" s="23">
        <v>3.16</v>
      </c>
      <c r="E6" s="23">
        <f t="shared" si="1"/>
        <v>279.976</v>
      </c>
      <c r="F6" s="29"/>
      <c r="G6" s="23"/>
      <c r="H6" s="23">
        <f t="shared" si="2"/>
        <v>0</v>
      </c>
      <c r="I6" s="23">
        <f t="shared" si="0"/>
        <v>279.976</v>
      </c>
    </row>
    <row r="7" spans="1:9" x14ac:dyDescent="0.25">
      <c r="A7" s="19"/>
      <c r="B7" s="19" t="s">
        <v>56</v>
      </c>
      <c r="C7" s="28">
        <v>8</v>
      </c>
      <c r="D7" s="23">
        <v>3.16</v>
      </c>
      <c r="E7" s="23">
        <f t="shared" si="1"/>
        <v>25.28</v>
      </c>
      <c r="F7" s="29">
        <v>8</v>
      </c>
      <c r="G7" s="23">
        <v>3.16</v>
      </c>
      <c r="H7" s="23">
        <f t="shared" si="2"/>
        <v>25.28</v>
      </c>
      <c r="I7" s="23">
        <f t="shared" si="0"/>
        <v>50.56</v>
      </c>
    </row>
    <row r="8" spans="1:9" x14ac:dyDescent="0.25">
      <c r="A8" s="19"/>
      <c r="B8" s="19" t="s">
        <v>33</v>
      </c>
      <c r="C8" s="28">
        <v>16.600000000000001</v>
      </c>
      <c r="D8" s="23">
        <v>3.16</v>
      </c>
      <c r="E8" s="23">
        <f t="shared" si="1"/>
        <v>52.45600000000001</v>
      </c>
      <c r="F8" s="29">
        <v>16.600000000000001</v>
      </c>
      <c r="G8" s="23">
        <v>3.16</v>
      </c>
      <c r="H8" s="23">
        <f t="shared" si="2"/>
        <v>52.45600000000001</v>
      </c>
      <c r="I8" s="23">
        <f t="shared" si="0"/>
        <v>104.91200000000002</v>
      </c>
    </row>
    <row r="9" spans="1:9" x14ac:dyDescent="0.25">
      <c r="A9" s="19"/>
      <c r="B9" s="19" t="s">
        <v>34</v>
      </c>
      <c r="C9" s="28">
        <v>10.8</v>
      </c>
      <c r="D9" s="23">
        <v>3.16</v>
      </c>
      <c r="E9" s="23">
        <f t="shared" si="1"/>
        <v>34.128000000000007</v>
      </c>
      <c r="F9" s="29"/>
      <c r="G9" s="23"/>
      <c r="H9" s="23">
        <f t="shared" si="2"/>
        <v>0</v>
      </c>
      <c r="I9" s="23">
        <f t="shared" si="0"/>
        <v>34.128000000000007</v>
      </c>
    </row>
    <row r="10" spans="1:9" x14ac:dyDescent="0.25">
      <c r="A10" s="19"/>
      <c r="B10" s="19" t="s">
        <v>57</v>
      </c>
      <c r="C10" s="28">
        <v>16.2</v>
      </c>
      <c r="D10" s="23">
        <v>3.16</v>
      </c>
      <c r="E10" s="23">
        <f t="shared" si="1"/>
        <v>51.192</v>
      </c>
      <c r="F10" s="29">
        <v>16.2</v>
      </c>
      <c r="G10" s="23">
        <v>3.16</v>
      </c>
      <c r="H10" s="23">
        <f t="shared" si="2"/>
        <v>51.192</v>
      </c>
      <c r="I10" s="23">
        <f t="shared" si="0"/>
        <v>102.384</v>
      </c>
    </row>
    <row r="11" spans="1:9" x14ac:dyDescent="0.25">
      <c r="A11" s="19"/>
      <c r="B11" s="19" t="s">
        <v>58</v>
      </c>
      <c r="C11" s="28">
        <v>7.2</v>
      </c>
      <c r="D11" s="23">
        <v>3.16</v>
      </c>
      <c r="E11" s="23">
        <f t="shared" si="1"/>
        <v>22.752000000000002</v>
      </c>
      <c r="F11" s="29">
        <v>7.2</v>
      </c>
      <c r="G11" s="23">
        <v>3.16</v>
      </c>
      <c r="H11" s="23">
        <f t="shared" si="2"/>
        <v>22.752000000000002</v>
      </c>
      <c r="I11" s="23">
        <f t="shared" si="0"/>
        <v>45.504000000000005</v>
      </c>
    </row>
    <row r="12" spans="1:9" x14ac:dyDescent="0.25">
      <c r="A12" s="19"/>
      <c r="B12" s="19" t="s">
        <v>59</v>
      </c>
      <c r="C12" s="28">
        <v>12.8</v>
      </c>
      <c r="D12" s="23">
        <v>3.16</v>
      </c>
      <c r="E12" s="23">
        <f t="shared" si="1"/>
        <v>40.448000000000008</v>
      </c>
      <c r="F12" s="29">
        <v>12.8</v>
      </c>
      <c r="G12" s="23">
        <v>3.16</v>
      </c>
      <c r="H12" s="23">
        <f t="shared" si="2"/>
        <v>40.448000000000008</v>
      </c>
      <c r="I12" s="23">
        <f t="shared" si="0"/>
        <v>80.896000000000015</v>
      </c>
    </row>
    <row r="13" spans="1:9" x14ac:dyDescent="0.25">
      <c r="A13" s="19"/>
      <c r="B13" s="19" t="s">
        <v>60</v>
      </c>
      <c r="C13" s="28">
        <v>10.8</v>
      </c>
      <c r="D13" s="23">
        <v>3.16</v>
      </c>
      <c r="E13" s="23">
        <f t="shared" si="1"/>
        <v>34.128000000000007</v>
      </c>
      <c r="F13" s="29">
        <v>10.8</v>
      </c>
      <c r="G13" s="23">
        <v>3.16</v>
      </c>
      <c r="H13" s="23">
        <f t="shared" si="2"/>
        <v>34.128000000000007</v>
      </c>
      <c r="I13" s="23">
        <f t="shared" si="0"/>
        <v>68.256000000000014</v>
      </c>
    </row>
    <row r="14" spans="1:9" x14ac:dyDescent="0.25">
      <c r="A14" s="19"/>
      <c r="B14" s="25">
        <v>107</v>
      </c>
      <c r="C14" s="28">
        <v>11.4</v>
      </c>
      <c r="D14" s="23">
        <v>3.16</v>
      </c>
      <c r="E14" s="23">
        <f t="shared" si="1"/>
        <v>36.024000000000001</v>
      </c>
      <c r="F14" s="29">
        <v>11.4</v>
      </c>
      <c r="G14" s="23">
        <v>3.16</v>
      </c>
      <c r="H14" s="23">
        <f t="shared" si="2"/>
        <v>36.024000000000001</v>
      </c>
      <c r="I14" s="23">
        <f t="shared" si="0"/>
        <v>72.048000000000002</v>
      </c>
    </row>
    <row r="15" spans="1:9" x14ac:dyDescent="0.25">
      <c r="A15" s="19"/>
      <c r="B15" s="25">
        <v>108</v>
      </c>
      <c r="C15" s="23">
        <v>8.8000000000000007</v>
      </c>
      <c r="D15" s="23">
        <v>3.16</v>
      </c>
      <c r="E15" s="23">
        <f t="shared" si="1"/>
        <v>27.808000000000003</v>
      </c>
      <c r="F15" s="29"/>
      <c r="G15" s="23">
        <v>3.16</v>
      </c>
      <c r="H15" s="23">
        <f t="shared" si="2"/>
        <v>0</v>
      </c>
      <c r="I15" s="23">
        <f t="shared" si="0"/>
        <v>27.808000000000003</v>
      </c>
    </row>
    <row r="16" spans="1:9" x14ac:dyDescent="0.25">
      <c r="A16" s="19"/>
      <c r="B16" s="25">
        <v>109</v>
      </c>
      <c r="C16" s="28">
        <v>8.8000000000000007</v>
      </c>
      <c r="D16" s="23">
        <v>3.16</v>
      </c>
      <c r="E16" s="23">
        <f t="shared" si="1"/>
        <v>27.808000000000003</v>
      </c>
      <c r="F16" s="29">
        <v>8.8000000000000007</v>
      </c>
      <c r="G16" s="23">
        <v>3.16</v>
      </c>
      <c r="H16" s="23">
        <f t="shared" si="2"/>
        <v>27.808000000000003</v>
      </c>
      <c r="I16" s="23">
        <f t="shared" si="0"/>
        <v>55.616000000000007</v>
      </c>
    </row>
    <row r="17" spans="1:9" x14ac:dyDescent="0.25">
      <c r="A17" s="19"/>
      <c r="B17" s="25">
        <v>110</v>
      </c>
      <c r="C17" s="28">
        <v>15.1</v>
      </c>
      <c r="D17" s="23">
        <v>3.16</v>
      </c>
      <c r="E17" s="23">
        <f t="shared" si="1"/>
        <v>47.716000000000001</v>
      </c>
      <c r="F17" s="29">
        <v>15.1</v>
      </c>
      <c r="G17" s="23">
        <v>3.16</v>
      </c>
      <c r="H17" s="23">
        <f t="shared" si="2"/>
        <v>47.716000000000001</v>
      </c>
      <c r="I17" s="23">
        <f t="shared" si="0"/>
        <v>95.432000000000002</v>
      </c>
    </row>
    <row r="18" spans="1:9" x14ac:dyDescent="0.25">
      <c r="A18" s="19"/>
      <c r="B18" s="25">
        <v>111</v>
      </c>
      <c r="C18" s="28">
        <v>58.4</v>
      </c>
      <c r="D18" s="23">
        <v>3.16</v>
      </c>
      <c r="E18" s="23">
        <f t="shared" si="1"/>
        <v>184.54400000000001</v>
      </c>
      <c r="F18" s="29">
        <v>58.4</v>
      </c>
      <c r="G18" s="23">
        <v>3.16</v>
      </c>
      <c r="H18" s="23">
        <f t="shared" si="2"/>
        <v>184.54400000000001</v>
      </c>
      <c r="I18" s="23">
        <f t="shared" si="0"/>
        <v>369.08800000000002</v>
      </c>
    </row>
    <row r="19" spans="1:9" x14ac:dyDescent="0.25">
      <c r="A19" s="19"/>
      <c r="B19" s="19" t="s">
        <v>35</v>
      </c>
      <c r="C19" s="28">
        <v>57.9</v>
      </c>
      <c r="D19" s="23">
        <v>3.16</v>
      </c>
      <c r="E19" s="23">
        <f t="shared" si="1"/>
        <v>182.964</v>
      </c>
      <c r="F19" s="28">
        <v>57.9</v>
      </c>
      <c r="G19" s="23">
        <v>3.16</v>
      </c>
      <c r="H19" s="23">
        <f t="shared" si="2"/>
        <v>182.964</v>
      </c>
      <c r="I19" s="23">
        <f t="shared" si="0"/>
        <v>365.928</v>
      </c>
    </row>
    <row r="20" spans="1:9" x14ac:dyDescent="0.25">
      <c r="A20" s="19"/>
      <c r="B20" s="19" t="s">
        <v>36</v>
      </c>
      <c r="C20" s="29">
        <v>22.9</v>
      </c>
      <c r="D20" s="23">
        <v>3.16</v>
      </c>
      <c r="E20" s="23">
        <f t="shared" si="1"/>
        <v>72.364000000000004</v>
      </c>
      <c r="F20" s="29">
        <v>22.9</v>
      </c>
      <c r="G20" s="23">
        <v>3.16</v>
      </c>
      <c r="H20" s="23">
        <f t="shared" si="2"/>
        <v>72.364000000000004</v>
      </c>
      <c r="I20" s="23">
        <f t="shared" si="0"/>
        <v>144.72800000000001</v>
      </c>
    </row>
    <row r="21" spans="1:9" x14ac:dyDescent="0.25">
      <c r="A21" s="19"/>
      <c r="B21" s="19" t="s">
        <v>37</v>
      </c>
      <c r="C21" s="28">
        <v>13.5</v>
      </c>
      <c r="D21" s="23">
        <v>3.16</v>
      </c>
      <c r="E21" s="23">
        <f t="shared" si="1"/>
        <v>42.660000000000004</v>
      </c>
      <c r="F21" s="28">
        <v>13.5</v>
      </c>
      <c r="G21" s="23">
        <v>3.16</v>
      </c>
      <c r="H21" s="23">
        <f t="shared" si="2"/>
        <v>42.660000000000004</v>
      </c>
      <c r="I21" s="23">
        <f t="shared" si="0"/>
        <v>85.320000000000007</v>
      </c>
    </row>
    <row r="22" spans="1:9" x14ac:dyDescent="0.25">
      <c r="A22" s="19"/>
      <c r="B22" s="19" t="s">
        <v>38</v>
      </c>
      <c r="C22" s="29">
        <v>279</v>
      </c>
      <c r="D22" s="23">
        <v>3.16</v>
      </c>
      <c r="E22" s="23">
        <f t="shared" si="1"/>
        <v>881.64</v>
      </c>
      <c r="F22" s="23"/>
      <c r="G22" s="23"/>
      <c r="H22" s="23">
        <f t="shared" si="2"/>
        <v>0</v>
      </c>
      <c r="I22" s="23">
        <f t="shared" si="0"/>
        <v>881.64</v>
      </c>
    </row>
    <row r="23" spans="1:9" x14ac:dyDescent="0.25">
      <c r="A23" s="19"/>
      <c r="B23" s="19" t="s">
        <v>39</v>
      </c>
      <c r="C23" s="23">
        <v>26.8</v>
      </c>
      <c r="D23" s="23">
        <v>3.16</v>
      </c>
      <c r="E23" s="23">
        <f t="shared" si="1"/>
        <v>84.688000000000002</v>
      </c>
      <c r="F23" s="23">
        <v>26.8</v>
      </c>
      <c r="G23" s="23">
        <v>3.16</v>
      </c>
      <c r="H23" s="23">
        <f t="shared" si="2"/>
        <v>84.688000000000002</v>
      </c>
      <c r="I23" s="23">
        <f t="shared" si="0"/>
        <v>169.376</v>
      </c>
    </row>
    <row r="24" spans="1:9" x14ac:dyDescent="0.25">
      <c r="A24" s="19"/>
      <c r="B24" s="19" t="s">
        <v>40</v>
      </c>
      <c r="C24" s="23"/>
      <c r="D24" s="23">
        <v>3.16</v>
      </c>
      <c r="E24" s="23">
        <f t="shared" si="1"/>
        <v>0</v>
      </c>
      <c r="F24" s="23"/>
      <c r="G24" s="23">
        <v>3.16</v>
      </c>
      <c r="H24" s="23">
        <f t="shared" si="2"/>
        <v>0</v>
      </c>
      <c r="I24" s="23">
        <f t="shared" si="0"/>
        <v>0</v>
      </c>
    </row>
    <row r="25" spans="1:9" x14ac:dyDescent="0.25">
      <c r="A25" s="19"/>
      <c r="B25" s="19" t="s">
        <v>41</v>
      </c>
      <c r="C25" s="23"/>
      <c r="D25" s="23">
        <v>3.16</v>
      </c>
      <c r="E25" s="23">
        <f t="shared" si="1"/>
        <v>0</v>
      </c>
      <c r="F25" s="23">
        <v>13</v>
      </c>
      <c r="G25" s="23">
        <v>3.16</v>
      </c>
      <c r="H25" s="23">
        <f t="shared" si="2"/>
        <v>41.08</v>
      </c>
      <c r="I25" s="23">
        <f t="shared" si="0"/>
        <v>41.08</v>
      </c>
    </row>
    <row r="26" spans="1:9" x14ac:dyDescent="0.25">
      <c r="A26" s="19"/>
      <c r="B26" s="19" t="s">
        <v>42</v>
      </c>
      <c r="C26" s="23"/>
      <c r="D26" s="23">
        <v>3.16</v>
      </c>
      <c r="E26" s="23">
        <f t="shared" si="1"/>
        <v>0</v>
      </c>
      <c r="F26" s="23">
        <v>39.4</v>
      </c>
      <c r="G26" s="23">
        <v>3.16</v>
      </c>
      <c r="H26" s="23">
        <f t="shared" si="2"/>
        <v>124.504</v>
      </c>
      <c r="I26" s="23">
        <f t="shared" si="0"/>
        <v>124.504</v>
      </c>
    </row>
    <row r="27" spans="1:9" x14ac:dyDescent="0.25">
      <c r="A27" s="18"/>
      <c r="B27" s="18" t="s">
        <v>43</v>
      </c>
      <c r="C27" s="24"/>
      <c r="D27" s="23">
        <v>3.16</v>
      </c>
      <c r="E27" s="24">
        <f t="shared" si="1"/>
        <v>0</v>
      </c>
      <c r="F27" s="24"/>
      <c r="G27" s="23">
        <v>3.16</v>
      </c>
      <c r="H27" s="23">
        <f t="shared" si="2"/>
        <v>0</v>
      </c>
      <c r="I27" s="23">
        <f t="shared" si="0"/>
        <v>0</v>
      </c>
    </row>
    <row r="28" spans="1:9" x14ac:dyDescent="0.25">
      <c r="A28" s="18"/>
      <c r="B28" s="18" t="s">
        <v>44</v>
      </c>
      <c r="C28" s="24"/>
      <c r="D28" s="23">
        <v>3.16</v>
      </c>
      <c r="E28" s="24">
        <f t="shared" si="1"/>
        <v>0</v>
      </c>
      <c r="F28" s="24"/>
      <c r="G28" s="23"/>
      <c r="H28" s="23">
        <f t="shared" si="2"/>
        <v>0</v>
      </c>
      <c r="I28" s="23">
        <f t="shared" si="0"/>
        <v>0</v>
      </c>
    </row>
    <row r="29" spans="1:9" x14ac:dyDescent="0.25">
      <c r="A29" s="18"/>
      <c r="B29" s="18" t="s">
        <v>45</v>
      </c>
      <c r="C29" s="24"/>
      <c r="D29" s="23">
        <v>3.16</v>
      </c>
      <c r="E29" s="24">
        <f t="shared" si="1"/>
        <v>0</v>
      </c>
      <c r="F29" s="24">
        <v>37.200000000000003</v>
      </c>
      <c r="G29" s="23">
        <v>3.16</v>
      </c>
      <c r="H29" s="23">
        <f t="shared" si="2"/>
        <v>117.55200000000002</v>
      </c>
      <c r="I29" s="23">
        <f t="shared" si="0"/>
        <v>117.55200000000002</v>
      </c>
    </row>
    <row r="30" spans="1:9" x14ac:dyDescent="0.25">
      <c r="A30" s="18"/>
      <c r="B30" s="18" t="s">
        <v>46</v>
      </c>
      <c r="C30" s="24">
        <v>39.799999999999997</v>
      </c>
      <c r="D30" s="23">
        <v>3.16</v>
      </c>
      <c r="E30" s="24">
        <f t="shared" si="1"/>
        <v>125.768</v>
      </c>
      <c r="F30" s="24">
        <v>5.9</v>
      </c>
      <c r="G30" s="23">
        <v>3.16</v>
      </c>
      <c r="H30" s="23">
        <f t="shared" si="2"/>
        <v>18.644000000000002</v>
      </c>
      <c r="I30" s="23">
        <f t="shared" si="0"/>
        <v>144.41200000000001</v>
      </c>
    </row>
    <row r="31" spans="1:9" x14ac:dyDescent="0.25">
      <c r="A31" s="18"/>
      <c r="B31" s="18" t="s">
        <v>47</v>
      </c>
      <c r="C31" s="24">
        <v>38.9</v>
      </c>
      <c r="D31" s="23">
        <v>3.16</v>
      </c>
      <c r="E31" s="24">
        <f t="shared" si="1"/>
        <v>122.92400000000001</v>
      </c>
      <c r="F31" s="24">
        <v>38.9</v>
      </c>
      <c r="G31" s="23">
        <v>3.16</v>
      </c>
      <c r="H31" s="23">
        <f t="shared" si="2"/>
        <v>122.92400000000001</v>
      </c>
      <c r="I31" s="23">
        <f t="shared" si="0"/>
        <v>245.84800000000001</v>
      </c>
    </row>
    <row r="32" spans="1:9" x14ac:dyDescent="0.25">
      <c r="A32" s="18"/>
      <c r="B32" s="18" t="s">
        <v>48</v>
      </c>
      <c r="C32" s="24"/>
      <c r="D32" s="23">
        <v>3.16</v>
      </c>
      <c r="E32" s="24">
        <f t="shared" si="1"/>
        <v>0</v>
      </c>
      <c r="F32" s="24">
        <v>10.9</v>
      </c>
      <c r="G32" s="23">
        <v>3.16</v>
      </c>
      <c r="H32" s="23">
        <f t="shared" si="2"/>
        <v>34.444000000000003</v>
      </c>
      <c r="I32" s="23">
        <f t="shared" si="0"/>
        <v>34.444000000000003</v>
      </c>
    </row>
    <row r="33" spans="1:9" x14ac:dyDescent="0.25">
      <c r="A33" s="18"/>
      <c r="B33" s="18" t="s">
        <v>49</v>
      </c>
      <c r="C33" s="24">
        <v>25.5</v>
      </c>
      <c r="D33" s="23">
        <v>3.16</v>
      </c>
      <c r="E33" s="24">
        <f t="shared" si="1"/>
        <v>80.58</v>
      </c>
      <c r="F33" s="24">
        <v>25.5</v>
      </c>
      <c r="G33" s="23">
        <v>3.16</v>
      </c>
      <c r="H33" s="23">
        <f t="shared" si="2"/>
        <v>80.58</v>
      </c>
      <c r="I33" s="23">
        <f t="shared" si="0"/>
        <v>161.16</v>
      </c>
    </row>
    <row r="34" spans="1:9" x14ac:dyDescent="0.25">
      <c r="A34" s="18"/>
      <c r="B34" s="18" t="s">
        <v>50</v>
      </c>
      <c r="C34" s="24">
        <v>24.3</v>
      </c>
      <c r="D34" s="23">
        <v>3.16</v>
      </c>
      <c r="E34" s="24">
        <f t="shared" si="1"/>
        <v>76.788000000000011</v>
      </c>
      <c r="F34" s="24">
        <v>24.3</v>
      </c>
      <c r="G34" s="23">
        <v>3.16</v>
      </c>
      <c r="H34" s="23">
        <f t="shared" si="2"/>
        <v>76.788000000000011</v>
      </c>
      <c r="I34" s="23">
        <f t="shared" si="0"/>
        <v>153.57600000000002</v>
      </c>
    </row>
    <row r="35" spans="1:9" x14ac:dyDescent="0.25">
      <c r="A35" s="18"/>
      <c r="B35" s="18" t="s">
        <v>51</v>
      </c>
      <c r="C35" s="24">
        <v>15.6</v>
      </c>
      <c r="D35" s="23">
        <v>3.16</v>
      </c>
      <c r="E35" s="24">
        <f t="shared" si="1"/>
        <v>49.295999999999999</v>
      </c>
      <c r="F35" s="24">
        <v>15.6</v>
      </c>
      <c r="G35" s="23">
        <v>3.16</v>
      </c>
      <c r="H35" s="23">
        <f t="shared" si="2"/>
        <v>49.295999999999999</v>
      </c>
      <c r="I35" s="23">
        <f t="shared" si="0"/>
        <v>98.591999999999999</v>
      </c>
    </row>
    <row r="36" spans="1:9" x14ac:dyDescent="0.25">
      <c r="A36" s="18"/>
      <c r="B36" s="18" t="s">
        <v>52</v>
      </c>
      <c r="C36" s="24">
        <v>15.1</v>
      </c>
      <c r="D36" s="23">
        <v>3.16</v>
      </c>
      <c r="E36" s="24">
        <f t="shared" si="1"/>
        <v>47.716000000000001</v>
      </c>
      <c r="F36" s="24">
        <v>15.1</v>
      </c>
      <c r="G36" s="23">
        <v>3.16</v>
      </c>
      <c r="H36" s="23">
        <f t="shared" si="2"/>
        <v>47.716000000000001</v>
      </c>
      <c r="I36" s="23">
        <f t="shared" si="0"/>
        <v>95.432000000000002</v>
      </c>
    </row>
    <row r="37" spans="1:9" x14ac:dyDescent="0.25">
      <c r="A37" s="18"/>
      <c r="B37" s="18" t="s">
        <v>53</v>
      </c>
      <c r="C37" s="24"/>
      <c r="D37" s="23">
        <v>3.16</v>
      </c>
      <c r="E37" s="24">
        <f t="shared" si="1"/>
        <v>0</v>
      </c>
      <c r="F37" s="24">
        <v>16.600000000000001</v>
      </c>
      <c r="G37" s="23">
        <v>3.16</v>
      </c>
      <c r="H37" s="23">
        <f t="shared" si="2"/>
        <v>52.45600000000001</v>
      </c>
      <c r="I37" s="23">
        <f t="shared" si="0"/>
        <v>52.45600000000001</v>
      </c>
    </row>
    <row r="38" spans="1:9" x14ac:dyDescent="0.25">
      <c r="A38" s="18"/>
      <c r="B38" s="26" t="s">
        <v>54</v>
      </c>
      <c r="C38" s="27">
        <f>SUM(C3:C37)</f>
        <v>891.89999999999986</v>
      </c>
      <c r="D38" s="27"/>
      <c r="E38" s="27">
        <f t="shared" ref="E38:I38" si="3">SUM(E3:E37)</f>
        <v>2818.404</v>
      </c>
      <c r="F38" s="27">
        <f>SUM(F3:F37)</f>
        <v>612.4</v>
      </c>
      <c r="G38" s="27"/>
      <c r="H38" s="27">
        <f t="shared" si="3"/>
        <v>1935.184</v>
      </c>
      <c r="I38" s="27">
        <f t="shared" si="3"/>
        <v>4753.5880000000006</v>
      </c>
    </row>
    <row r="39" spans="1:9" x14ac:dyDescent="0.25">
      <c r="A39" s="18"/>
      <c r="B39" s="26" t="s">
        <v>55</v>
      </c>
      <c r="C39" s="27">
        <f>C38*8</f>
        <v>7135.1999999999989</v>
      </c>
      <c r="D39" s="27"/>
      <c r="E39" s="27">
        <f t="shared" ref="E39:I39" si="4">E38*8</f>
        <v>22547.232</v>
      </c>
      <c r="F39" s="27">
        <f t="shared" si="4"/>
        <v>4899.2</v>
      </c>
      <c r="G39" s="27"/>
      <c r="H39" s="27">
        <f t="shared" si="4"/>
        <v>15481.472</v>
      </c>
      <c r="I39" s="27">
        <f t="shared" si="4"/>
        <v>38028.704000000005</v>
      </c>
    </row>
    <row r="40" spans="1:9" x14ac:dyDescent="0.25">
      <c r="A40" s="18"/>
      <c r="B40" s="18"/>
      <c r="C40" s="22"/>
      <c r="D40" s="22"/>
      <c r="E40" s="22"/>
      <c r="F40" s="22"/>
      <c r="G40" s="22"/>
      <c r="H40" s="22"/>
      <c r="I40" s="21"/>
    </row>
    <row r="41" spans="1:9" x14ac:dyDescent="0.25">
      <c r="A41" s="18"/>
      <c r="B41" s="18"/>
      <c r="C41" s="22"/>
      <c r="D41" s="22"/>
      <c r="E41" s="22"/>
      <c r="F41" s="22"/>
      <c r="G41" s="22"/>
      <c r="H41" s="22"/>
      <c r="I41" s="21"/>
    </row>
    <row r="42" spans="1:9" x14ac:dyDescent="0.25">
      <c r="A42" s="18"/>
      <c r="B42" s="18"/>
      <c r="C42" s="22"/>
      <c r="D42" s="22"/>
      <c r="E42" s="22"/>
      <c r="F42" s="22"/>
      <c r="G42" s="22"/>
      <c r="H42" s="22"/>
      <c r="I42" s="21"/>
    </row>
    <row r="43" spans="1:9" x14ac:dyDescent="0.25">
      <c r="A43" s="18"/>
      <c r="B43" s="18"/>
      <c r="C43" s="22"/>
      <c r="D43" s="22"/>
      <c r="E43" s="22"/>
      <c r="F43" s="22"/>
      <c r="G43" s="22"/>
      <c r="H43" s="22"/>
      <c r="I43" s="21"/>
    </row>
  </sheetData>
  <mergeCells count="6">
    <mergeCell ref="I1:I2"/>
    <mergeCell ref="F1:F2"/>
    <mergeCell ref="A1:A2"/>
    <mergeCell ref="C1:C2"/>
    <mergeCell ref="D1:E1"/>
    <mergeCell ref="G1:H1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4"/>
  <sheetViews>
    <sheetView workbookViewId="0">
      <selection activeCell="F2" sqref="F2"/>
    </sheetView>
  </sheetViews>
  <sheetFormatPr defaultRowHeight="15" x14ac:dyDescent="0.25"/>
  <sheetData>
    <row r="1" spans="5:9" x14ac:dyDescent="0.25">
      <c r="E1">
        <v>2.97</v>
      </c>
      <c r="F1">
        <v>789.27</v>
      </c>
      <c r="G1" s="35">
        <f>F1*E1</f>
        <v>2344.1319000000003</v>
      </c>
      <c r="H1" t="s">
        <v>61</v>
      </c>
      <c r="I1" t="s">
        <v>62</v>
      </c>
    </row>
    <row r="2" spans="5:9" x14ac:dyDescent="0.25">
      <c r="E2">
        <v>4.17</v>
      </c>
      <c r="F2">
        <v>636.9</v>
      </c>
      <c r="G2" s="35">
        <v>2655.87</v>
      </c>
    </row>
    <row r="3" spans="5:9" x14ac:dyDescent="0.25">
      <c r="G3" s="35">
        <f>SUM(G1:G2)</f>
        <v>5000.0019000000002</v>
      </c>
    </row>
    <row r="4" spans="5:9" x14ac:dyDescent="0.25">
      <c r="G4" s="35">
        <f>G3-5000</f>
        <v>1.900000000205182E-3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Площади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2026-05-27T09:14:00Z</dcterms:modified>
</cp:coreProperties>
</file>