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\IRPO\Закупки\___Закупки\Закупки 2026\Калужский филиал\Расходные материалы для принтера\Лот 2 (контейнер)\На размещение\"/>
    </mc:Choice>
  </mc:AlternateContent>
  <xr:revisionPtr revIDLastSave="0" documentId="13_ncr:1_{15B46FE4-FEB2-4613-97EB-B000C0914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5" r:id="rId1"/>
  </sheets>
  <definedNames>
    <definedName name="_Hlk169508356" localSheetId="0">Лист1!#REF!</definedName>
    <definedName name="_Hlk169508395" localSheetId="0">Лист1!#REF!</definedName>
    <definedName name="_Hlk169508414" localSheetId="0">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" i="5" l="1"/>
  <c r="L15" i="5" s="1"/>
  <c r="K16" i="5"/>
  <c r="K14" i="5"/>
  <c r="L16" i="5"/>
  <c r="L14" i="5"/>
  <c r="I16" i="5"/>
  <c r="J16" i="5" s="1"/>
  <c r="I15" i="5"/>
  <c r="J15" i="5" s="1"/>
  <c r="I14" i="5"/>
  <c r="J14" i="5" s="1"/>
  <c r="L17" i="5" l="1"/>
</calcChain>
</file>

<file path=xl/sharedStrings.xml><?xml version="1.0" encoding="utf-8"?>
<sst xmlns="http://schemas.openxmlformats.org/spreadsheetml/2006/main" count="36" uniqueCount="33">
  <si>
    <t>Метод сопоставимых рыночных цен (анализа рынка)</t>
  </si>
  <si>
    <t>Срок поставки (выполнения работ, оказания услуг):</t>
  </si>
  <si>
    <t>N п/п</t>
  </si>
  <si>
    <t>Наименование поставляемых товаров, выполняемых работ, оказываемых услуг</t>
  </si>
  <si>
    <t>Ед. изм.</t>
  </si>
  <si>
    <t>Кол-во (объем) закупаемого товара (работы, услуги)</t>
  </si>
  <si>
    <t>Источник информации о цене единицы товара, работы, услуги (руб./ед.изм.)</t>
  </si>
  <si>
    <t>Коэффициент вариации, в %
(не должен превышать 33%)</t>
  </si>
  <si>
    <t xml:space="preserve">Однородность (неоднородность) цены единицы товара, работы, услуги </t>
  </si>
  <si>
    <t>ИТОГО:</t>
  </si>
  <si>
    <t>Наименование валюты: российский рубль.</t>
  </si>
  <si>
    <t>ОКПД2</t>
  </si>
  <si>
    <t>Обоснование начальной (максимальной) цены контракта</t>
  </si>
  <si>
    <t>Наименование закупки (предмет контракта):</t>
  </si>
  <si>
    <t>Используемый метод определения цены контракта:</t>
  </si>
  <si>
    <t>Начальная (максимальная) цена контракта:</t>
  </si>
  <si>
    <t>Начальная (максимальная) цена контракта, определенная методом сопоставимых                                      рыночных цен (анализа рынка)</t>
  </si>
  <si>
    <t>Средняя цена (с учетом всех налогов и сборов)</t>
  </si>
  <si>
    <t>Поставка расходных материалов для полиграфического оборудования для нужд
Калужского филиала ФГБОУ ДПО ИРПО</t>
  </si>
  <si>
    <t>в течение 14 (Четырнадцати) рабочих дней с даты заключения контракта</t>
  </si>
  <si>
    <t xml:space="preserve">Обоснование цены контракта подготовил: Заместитель начальника отдела планирования и осуществления закупок Дирекции по закупкам и хозяйственному обеспечению </t>
  </si>
  <si>
    <t>Контейнер для отработанного тонера</t>
  </si>
  <si>
    <t>Очиститель горячего типа</t>
  </si>
  <si>
    <t>Очиститель холодного типа</t>
  </si>
  <si>
    <t>28.23.25.000</t>
  </si>
  <si>
    <t>20.41.44.190</t>
  </si>
  <si>
    <t>Штука</t>
  </si>
  <si>
    <t>КП рег.№01-05/01-1008/2026 от 17.06.2026</t>
  </si>
  <si>
    <t>Дата подготовки обоснования начальной (максимальной) цены контракта:                            "25" июня 2026 года</t>
  </si>
  <si>
    <t>КП рег.№01-05/01-1009/2026 от 17.06.2026</t>
  </si>
  <si>
    <t>КП рег.№01-05/01-1010/2026 от 17.06.2026</t>
  </si>
  <si>
    <t>Заяц О.В.
+7(499)009-05-51 доб. 5104</t>
  </si>
  <si>
    <t>142 999 (Сто сорок две тысячи девятьсот девяноста девять) рублей 96 копеек, с учетом всех налогов и сборов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</si>
</sst>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8"/>
      <name val="Arial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3">
    <xf numFmtId="0" fontId="0" fillId="0" borderId="0"/>
    <xf numFmtId="0" fontId="2" fillId="0" borderId="0">
      <alignment horizontal="center" vertical="center"/>
    </xf>
    <xf numFmtId="0" fontId="2" fillId="0" borderId="0">
      <alignment horizontal="right" vertical="center"/>
    </xf>
  </cellStyleXfs>
  <cellXfs count="6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4" fontId="5" fillId="0" borderId="19" xfId="0" applyNumberFormat="1" applyFont="1" applyFill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10" fontId="4" fillId="3" borderId="19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3">
    <cellStyle name="S5" xfId="1" xr:uid="{2A4F25E2-5707-40A7-ACD2-E68BA9C19009}"/>
    <cellStyle name="S7" xfId="2" xr:uid="{E4909FAC-28A7-4CAA-99EB-9089A3211A1F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A16C-4558-4392-9685-B92932CAB7D2}">
  <sheetPr>
    <pageSetUpPr fitToPage="1"/>
  </sheetPr>
  <dimension ref="A1:L24"/>
  <sheetViews>
    <sheetView tabSelected="1" view="pageBreakPreview" zoomScale="70" zoomScaleNormal="90" zoomScaleSheetLayoutView="70" workbookViewId="0">
      <selection activeCell="J8" sqref="J8:J11"/>
    </sheetView>
  </sheetViews>
  <sheetFormatPr defaultColWidth="12.5703125" defaultRowHeight="15" x14ac:dyDescent="0.2"/>
  <cols>
    <col min="1" max="1" width="6.28515625" style="1" bestFit="1" customWidth="1"/>
    <col min="2" max="2" width="43.140625" style="1" customWidth="1"/>
    <col min="3" max="3" width="16.5703125" style="1" customWidth="1"/>
    <col min="4" max="4" width="15.28515625" style="1" customWidth="1"/>
    <col min="5" max="5" width="15.140625" style="1" customWidth="1"/>
    <col min="6" max="6" width="19.85546875" style="2" customWidth="1"/>
    <col min="7" max="8" width="19" style="1" customWidth="1"/>
    <col min="9" max="9" width="15.5703125" style="1" customWidth="1"/>
    <col min="10" max="10" width="22.28515625" style="1" customWidth="1"/>
    <col min="11" max="11" width="18.42578125" style="1" customWidth="1"/>
    <col min="12" max="12" width="26.140625" style="1" customWidth="1"/>
    <col min="13" max="16384" width="12.5703125" style="1"/>
  </cols>
  <sheetData>
    <row r="1" spans="1:12" ht="23.45" customHeight="1" x14ac:dyDescent="0.2">
      <c r="A1" s="3"/>
      <c r="B1" s="3"/>
      <c r="C1" s="3"/>
      <c r="D1" s="3"/>
      <c r="E1" s="3"/>
      <c r="F1" s="4"/>
      <c r="G1" s="3"/>
      <c r="H1" s="39"/>
      <c r="I1" s="3"/>
      <c r="J1" s="3"/>
      <c r="K1" s="47"/>
      <c r="L1" s="47"/>
    </row>
    <row r="2" spans="1:12" ht="23.25" customHeight="1" x14ac:dyDescent="0.2">
      <c r="A2" s="3"/>
      <c r="B2" s="48" t="s">
        <v>12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9" customHeight="1" x14ac:dyDescent="0.2">
      <c r="A3" s="50" t="s">
        <v>13</v>
      </c>
      <c r="B3" s="51"/>
      <c r="C3" s="51"/>
      <c r="D3" s="52"/>
      <c r="E3" s="53" t="s">
        <v>18</v>
      </c>
      <c r="F3" s="54"/>
      <c r="G3" s="54"/>
      <c r="H3" s="54"/>
      <c r="I3" s="54"/>
      <c r="J3" s="54"/>
      <c r="K3" s="54"/>
      <c r="L3" s="55"/>
    </row>
    <row r="4" spans="1:12" ht="19.5" customHeight="1" x14ac:dyDescent="0.2">
      <c r="A4" s="50" t="s">
        <v>14</v>
      </c>
      <c r="B4" s="51"/>
      <c r="C4" s="51"/>
      <c r="D4" s="52"/>
      <c r="E4" s="50" t="s">
        <v>0</v>
      </c>
      <c r="F4" s="51"/>
      <c r="G4" s="51"/>
      <c r="H4" s="51"/>
      <c r="I4" s="51"/>
      <c r="J4" s="51"/>
      <c r="K4" s="51"/>
      <c r="L4" s="52"/>
    </row>
    <row r="5" spans="1:12" ht="18" customHeight="1" x14ac:dyDescent="0.2">
      <c r="A5" s="50" t="s">
        <v>1</v>
      </c>
      <c r="B5" s="51"/>
      <c r="C5" s="51"/>
      <c r="D5" s="52"/>
      <c r="E5" s="56" t="s">
        <v>19</v>
      </c>
      <c r="F5" s="51"/>
      <c r="G5" s="51"/>
      <c r="H5" s="51"/>
      <c r="I5" s="51"/>
      <c r="J5" s="51"/>
      <c r="K5" s="51"/>
      <c r="L5" s="52"/>
    </row>
    <row r="6" spans="1:12" ht="34.5" customHeight="1" x14ac:dyDescent="0.2">
      <c r="A6" s="50" t="s">
        <v>15</v>
      </c>
      <c r="B6" s="51"/>
      <c r="C6" s="51"/>
      <c r="D6" s="52"/>
      <c r="E6" s="57" t="s">
        <v>32</v>
      </c>
      <c r="F6" s="58"/>
      <c r="G6" s="58"/>
      <c r="H6" s="58"/>
      <c r="I6" s="58"/>
      <c r="J6" s="58"/>
      <c r="K6" s="58"/>
      <c r="L6" s="59"/>
    </row>
    <row r="7" spans="1:12" ht="15.75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1"/>
    </row>
    <row r="8" spans="1:12" ht="15.75" customHeight="1" x14ac:dyDescent="0.2">
      <c r="A8" s="41" t="s">
        <v>2</v>
      </c>
      <c r="B8" s="41" t="s">
        <v>3</v>
      </c>
      <c r="C8" s="41" t="s">
        <v>11</v>
      </c>
      <c r="D8" s="41" t="s">
        <v>4</v>
      </c>
      <c r="E8" s="41" t="s">
        <v>5</v>
      </c>
      <c r="F8" s="62" t="s">
        <v>6</v>
      </c>
      <c r="G8" s="63"/>
      <c r="H8" s="63"/>
      <c r="I8" s="41" t="s">
        <v>7</v>
      </c>
      <c r="J8" s="41" t="s">
        <v>8</v>
      </c>
      <c r="K8" s="41" t="s">
        <v>17</v>
      </c>
      <c r="L8" s="41" t="s">
        <v>16</v>
      </c>
    </row>
    <row r="9" spans="1:12" ht="15.75" customHeight="1" x14ac:dyDescent="0.2">
      <c r="A9" s="42"/>
      <c r="B9" s="42"/>
      <c r="C9" s="42"/>
      <c r="D9" s="42"/>
      <c r="E9" s="42"/>
      <c r="F9" s="64"/>
      <c r="G9" s="49"/>
      <c r="H9" s="49"/>
      <c r="I9" s="42"/>
      <c r="J9" s="42"/>
      <c r="K9" s="42"/>
      <c r="L9" s="42"/>
    </row>
    <row r="10" spans="1:12" ht="15.75" customHeight="1" x14ac:dyDescent="0.2">
      <c r="A10" s="42"/>
      <c r="B10" s="42"/>
      <c r="C10" s="42"/>
      <c r="D10" s="42"/>
      <c r="E10" s="42"/>
      <c r="F10" s="65"/>
      <c r="G10" s="60"/>
      <c r="H10" s="60"/>
      <c r="I10" s="42"/>
      <c r="J10" s="42"/>
      <c r="K10" s="42"/>
      <c r="L10" s="42"/>
    </row>
    <row r="11" spans="1:12" ht="93" customHeight="1" x14ac:dyDescent="0.2">
      <c r="A11" s="43"/>
      <c r="B11" s="44"/>
      <c r="C11" s="43"/>
      <c r="D11" s="43"/>
      <c r="E11" s="43"/>
      <c r="F11" s="5" t="s">
        <v>27</v>
      </c>
      <c r="G11" s="5" t="s">
        <v>29</v>
      </c>
      <c r="H11" s="5" t="s">
        <v>30</v>
      </c>
      <c r="I11" s="43"/>
      <c r="J11" s="43"/>
      <c r="K11" s="43"/>
      <c r="L11" s="43"/>
    </row>
    <row r="12" spans="1:12" ht="15.75" x14ac:dyDescent="0.2">
      <c r="A12" s="28">
        <v>1</v>
      </c>
      <c r="B12" s="10">
        <v>2</v>
      </c>
      <c r="C12" s="7">
        <v>3</v>
      </c>
      <c r="D12" s="8">
        <v>4</v>
      </c>
      <c r="E12" s="8">
        <v>5</v>
      </c>
      <c r="F12" s="9">
        <v>6</v>
      </c>
      <c r="G12" s="38">
        <v>7</v>
      </c>
      <c r="H12" s="9">
        <v>8</v>
      </c>
      <c r="I12" s="38">
        <v>10</v>
      </c>
      <c r="J12" s="9">
        <v>11</v>
      </c>
      <c r="K12" s="38">
        <v>12</v>
      </c>
      <c r="L12" s="9">
        <v>13</v>
      </c>
    </row>
    <row r="13" spans="1:12" ht="15.75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24" customHeight="1" x14ac:dyDescent="0.2">
      <c r="A14" s="37">
        <v>1</v>
      </c>
      <c r="B14" s="32" t="s">
        <v>21</v>
      </c>
      <c r="C14" s="20" t="s">
        <v>24</v>
      </c>
      <c r="D14" s="33" t="s">
        <v>26</v>
      </c>
      <c r="E14" s="37">
        <v>2</v>
      </c>
      <c r="F14" s="34">
        <v>7000</v>
      </c>
      <c r="G14" s="34">
        <v>7250</v>
      </c>
      <c r="H14" s="35">
        <v>7250</v>
      </c>
      <c r="I14" s="36">
        <f>STDEV(F14:H14)/AVERAGE(F14:H14)</f>
        <v>2.014012566940555E-2</v>
      </c>
      <c r="J14" s="11" t="str">
        <f t="shared" ref="J14" si="0">IF(I14&lt;0.33,"ОДНОРОДНЫЕ","НЕОДНОРОДНЫЕ")</f>
        <v>ОДНОРОДНЫЕ</v>
      </c>
      <c r="K14" s="30">
        <f>ROUNDDOWN((F14+G14+H14)/3,2)</f>
        <v>7166.66</v>
      </c>
      <c r="L14" s="31">
        <f>E14*K14</f>
        <v>14333.32</v>
      </c>
    </row>
    <row r="15" spans="1:12" ht="21.6" customHeight="1" x14ac:dyDescent="0.2">
      <c r="A15" s="37">
        <v>2</v>
      </c>
      <c r="B15" s="32" t="s">
        <v>22</v>
      </c>
      <c r="C15" s="20" t="s">
        <v>25</v>
      </c>
      <c r="D15" s="33" t="s">
        <v>26</v>
      </c>
      <c r="E15" s="37">
        <v>4</v>
      </c>
      <c r="F15" s="34">
        <v>7000</v>
      </c>
      <c r="G15" s="34">
        <v>7100</v>
      </c>
      <c r="H15" s="34">
        <v>7100</v>
      </c>
      <c r="I15" s="36">
        <f>STDEV(F15:H15)/AVERAGE(F15:H15)</f>
        <v>8.1700509790984775E-3</v>
      </c>
      <c r="J15" s="11" t="str">
        <f t="shared" ref="J15:J16" si="1">IF(I15&lt;0.33,"ОДНОРОДНЫЕ","НЕОДНОРОДНЫЕ")</f>
        <v>ОДНОРОДНЫЕ</v>
      </c>
      <c r="K15" s="30">
        <f t="shared" ref="K15:K16" si="2">ROUNDDOWN((F15+G15+H15)/3,2)</f>
        <v>7066.66</v>
      </c>
      <c r="L15" s="31">
        <f>E15*K15</f>
        <v>28266.639999999999</v>
      </c>
    </row>
    <row r="16" spans="1:12" ht="24" customHeight="1" x14ac:dyDescent="0.2">
      <c r="A16" s="37">
        <v>3</v>
      </c>
      <c r="B16" s="32" t="s">
        <v>23</v>
      </c>
      <c r="C16" s="20" t="s">
        <v>25</v>
      </c>
      <c r="D16" s="33" t="s">
        <v>26</v>
      </c>
      <c r="E16" s="37">
        <v>4</v>
      </c>
      <c r="F16" s="34">
        <v>25000</v>
      </c>
      <c r="G16" s="35">
        <v>25150</v>
      </c>
      <c r="H16" s="35">
        <v>25150</v>
      </c>
      <c r="I16" s="36">
        <f>STDEV(F16:H16)/AVERAGE(F16:H16)</f>
        <v>3.4503004134838191E-3</v>
      </c>
      <c r="J16" s="11" t="str">
        <f t="shared" si="1"/>
        <v>ОДНОРОДНЫЕ</v>
      </c>
      <c r="K16" s="30">
        <f t="shared" si="2"/>
        <v>25100</v>
      </c>
      <c r="L16" s="31">
        <f>E16*K16</f>
        <v>100400</v>
      </c>
    </row>
    <row r="17" spans="1:12" ht="20.25" customHeight="1" x14ac:dyDescent="0.2">
      <c r="A17" s="6"/>
      <c r="B17" s="21" t="s">
        <v>9</v>
      </c>
      <c r="C17" s="20"/>
      <c r="D17" s="22"/>
      <c r="E17" s="22"/>
      <c r="F17" s="23"/>
      <c r="G17" s="24"/>
      <c r="H17" s="24"/>
      <c r="I17" s="24"/>
      <c r="J17" s="24"/>
      <c r="K17" s="19"/>
      <c r="L17" s="12">
        <f>SUM(L14:L16)</f>
        <v>142999.96</v>
      </c>
    </row>
    <row r="18" spans="1:12" ht="20.25" customHeight="1" x14ac:dyDescent="0.2">
      <c r="A18" s="3"/>
      <c r="B18" s="3" t="s">
        <v>10</v>
      </c>
      <c r="C18" s="25"/>
      <c r="D18" s="3"/>
      <c r="E18" s="3"/>
      <c r="F18" s="4"/>
      <c r="G18" s="3"/>
      <c r="H18" s="39"/>
      <c r="I18" s="3"/>
      <c r="J18" s="3"/>
      <c r="K18" s="3"/>
      <c r="L18" s="3"/>
    </row>
    <row r="19" spans="1:12" ht="27" customHeight="1" x14ac:dyDescent="0.2">
      <c r="A19" s="3"/>
      <c r="B19" s="3"/>
      <c r="C19" s="3"/>
      <c r="D19" s="3"/>
      <c r="E19" s="3"/>
      <c r="F19" s="4"/>
      <c r="G19" s="3"/>
      <c r="H19" s="39"/>
      <c r="I19" s="3"/>
      <c r="J19" s="3"/>
      <c r="K19" s="3"/>
      <c r="L19" s="3"/>
    </row>
    <row r="20" spans="1:12" ht="54.6" customHeight="1" x14ac:dyDescent="0.2">
      <c r="A20" s="45" t="s">
        <v>20</v>
      </c>
      <c r="B20" s="40"/>
      <c r="C20" s="40"/>
      <c r="D20" s="40"/>
      <c r="E20" s="40"/>
      <c r="F20" s="26"/>
      <c r="G20" s="26"/>
      <c r="H20" s="26"/>
      <c r="I20" s="40" t="s">
        <v>31</v>
      </c>
      <c r="J20" s="40"/>
      <c r="L20" s="27"/>
    </row>
    <row r="21" spans="1:12" ht="10.5" customHeight="1" x14ac:dyDescent="0.2">
      <c r="A21" s="13"/>
      <c r="B21" s="14"/>
      <c r="C21" s="18"/>
      <c r="D21" s="14"/>
      <c r="E21" s="14"/>
      <c r="F21" s="16"/>
      <c r="G21" s="14"/>
      <c r="H21" s="14"/>
      <c r="I21" s="14"/>
      <c r="J21" s="14"/>
      <c r="K21" s="14"/>
      <c r="L21" s="14"/>
    </row>
    <row r="22" spans="1:12" ht="21" hidden="1" customHeight="1" x14ac:dyDescent="0.2">
      <c r="A22" s="13"/>
      <c r="B22" s="14"/>
      <c r="C22" s="14"/>
      <c r="D22" s="14"/>
      <c r="E22" s="14"/>
      <c r="F22" s="16"/>
      <c r="G22" s="14"/>
      <c r="H22" s="14"/>
      <c r="I22" s="14"/>
      <c r="J22" s="14"/>
      <c r="K22" s="14"/>
      <c r="L22" s="14"/>
    </row>
    <row r="23" spans="1:12" ht="72.599999999999994" customHeight="1" x14ac:dyDescent="0.2">
      <c r="B23" s="29" t="s">
        <v>28</v>
      </c>
      <c r="C23" s="14"/>
      <c r="D23" s="3"/>
      <c r="E23" s="15"/>
      <c r="F23" s="17"/>
      <c r="G23" s="15"/>
      <c r="H23" s="15"/>
      <c r="I23" s="15"/>
      <c r="J23" s="15"/>
      <c r="K23" s="14"/>
      <c r="L23" s="14"/>
    </row>
    <row r="24" spans="1:12" ht="15.75" x14ac:dyDescent="0.2">
      <c r="C24" s="3"/>
    </row>
  </sheetData>
  <mergeCells count="24">
    <mergeCell ref="A5:D5"/>
    <mergeCell ref="E5:L5"/>
    <mergeCell ref="A6:D6"/>
    <mergeCell ref="E6:L6"/>
    <mergeCell ref="L8:L11"/>
    <mergeCell ref="A7:L7"/>
    <mergeCell ref="F8:H10"/>
    <mergeCell ref="I8:I11"/>
    <mergeCell ref="J8:J11"/>
    <mergeCell ref="K1:L1"/>
    <mergeCell ref="B2:L2"/>
    <mergeCell ref="A3:D3"/>
    <mergeCell ref="E3:L3"/>
    <mergeCell ref="A4:D4"/>
    <mergeCell ref="E4:L4"/>
    <mergeCell ref="I20:J20"/>
    <mergeCell ref="A8:A11"/>
    <mergeCell ref="B8:B11"/>
    <mergeCell ref="C8:C11"/>
    <mergeCell ref="D8:D11"/>
    <mergeCell ref="E8:E11"/>
    <mergeCell ref="A20:E20"/>
    <mergeCell ref="A13:L13"/>
    <mergeCell ref="K8:K11"/>
  </mergeCells>
  <phoneticPr fontId="1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Афонченкова Полина Анатольевна</cp:lastModifiedBy>
  <cp:lastPrinted>2026-07-24T06:30:53Z</cp:lastPrinted>
  <dcterms:created xsi:type="dcterms:W3CDTF">2022-08-25T07:02:48Z</dcterms:created>
  <dcterms:modified xsi:type="dcterms:W3CDTF">2026-07-24T07:40:40Z</dcterms:modified>
</cp:coreProperties>
</file>