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445" windowWidth="14805" windowHeight="567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15" i="27" l="1"/>
  <c r="K15" i="27" s="1"/>
  <c r="J15" i="27"/>
  <c r="M15" i="27"/>
  <c r="O15" i="27"/>
  <c r="I10" i="27" l="1"/>
  <c r="K10" i="27" s="1"/>
  <c r="J10" i="27"/>
  <c r="M10" i="27"/>
  <c r="O10" i="27"/>
  <c r="I11" i="27"/>
  <c r="K11" i="27" s="1"/>
  <c r="J11" i="27"/>
  <c r="M11" i="27"/>
  <c r="O11" i="27"/>
  <c r="I12" i="27"/>
  <c r="K12" i="27" s="1"/>
  <c r="J12" i="27"/>
  <c r="M12" i="27"/>
  <c r="O12" i="27"/>
  <c r="I13" i="27"/>
  <c r="K13" i="27" s="1"/>
  <c r="J13" i="27"/>
  <c r="M13" i="27"/>
  <c r="O13" i="27"/>
  <c r="I14" i="27"/>
  <c r="K14" i="27" s="1"/>
  <c r="J14" i="27"/>
  <c r="M14" i="27"/>
  <c r="O14" i="27"/>
  <c r="I9" i="27" l="1"/>
  <c r="K9" i="27" s="1"/>
  <c r="J9" i="27"/>
  <c r="M9" i="27"/>
  <c r="O9" i="27"/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<sst xmlns="http://schemas.openxmlformats.org/spreadsheetml/2006/main" count="51" uniqueCount="42">
  <si>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</si>
  <si>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</si>
  <si>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</si>
  <si>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</si>
  <si>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</si>
  <si>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</si>
  <si>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</si>
  <si>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</si>
  <si>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</si>
  <si>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</si>
  <si>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</si>
  <si>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</si>
  <si>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</si>
  <si>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</si>
  <si>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</si>
  <si>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</si>
  <si>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</si>
  <si>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</si>
  <si>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</si>
  <si>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</si>
  <si>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Упак</t>
  </si>
  <si>
    <t>БИСОПРОЛОЛ, таблетки 5 мг</t>
  </si>
  <si>
    <t>21.20.10.146</t>
  </si>
  <si>
    <t xml:space="preserve">ВИСМУТА ТРИКАЛИЯ ДИЦИТРАТ, Таблетки, покрытые оболочкой 120 мг </t>
  </si>
  <si>
    <t>21.20.10.112</t>
  </si>
  <si>
    <t>ИНДАПАМИД,  Таблетки, покрытые оболочкой 2.5 мг</t>
  </si>
  <si>
    <t>21.20.10.143</t>
  </si>
  <si>
    <t>КЛАРИТРОМИЦИН, Таблетки, покрытые оболочкой 500 мг</t>
  </si>
  <si>
    <t>21.20.10.191</t>
  </si>
  <si>
    <t xml:space="preserve">ПИРИДОКСИН+ТИАМИН+ЦИАНОКОБАЛАМИН+ЛИДОКАИН, Раствор для внутримышечного введения  
50 мг+50 мг+0.5 мг+10 мг/мл </t>
  </si>
  <si>
    <t>21.10.51.124</t>
  </si>
  <si>
    <t xml:space="preserve">ДРОТАВЕРИН, Раствор для внутривенного и внутримышечного введения 20 мг/мл </t>
  </si>
  <si>
    <t>21.20.10.113</t>
  </si>
  <si>
    <t>ТЕЛМИСАРТАН, Таблетки 40 мг</t>
  </si>
  <si>
    <t>21.20.10.148</t>
  </si>
  <si>
    <t xml:space="preserve">АЦЕТИЛЦИСТЕИН, Таблетки шипучие  600 мг </t>
  </si>
  <si>
    <t>21.20.10.255</t>
  </si>
  <si>
    <t>На основании проведенного анализа рынка и расчетов НМЦК составляет: 37 301,55 рубль</t>
  </si>
  <si>
    <t>Дата подготовки обоснования НМЦК: 19.08.2026</t>
  </si>
  <si>
    <t>КП 1 вх-1117 от 19.08.26</t>
  </si>
  <si>
    <t>КП 2 вх-1118 от 19.08.26</t>
  </si>
  <si>
    <t>КП 3 вх-1119 от 19.08.26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</si>
</sst>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18</xdr:row>
      <xdr:rowOff>40999</xdr:rowOff>
    </xdr:from>
    <xdr:to>
      <xdr:col>1</xdr:col>
      <xdr:colOff>2004805</xdr:colOff>
      <xdr:row>18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1"/>
  <sheetViews>
    <sheetView tabSelected="1" zoomScaleNormal="100" workbookViewId="0">
      <selection activeCell="F21" sqref="F21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81.7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 ht="44.25" customHeight="1" x14ac:dyDescent="0.25">
      <c r="A6" s="19" t="s">
        <v>8</v>
      </c>
      <c r="B6" s="19" t="s">
        <v>9</v>
      </c>
      <c r="C6" s="19" t="s">
        <v>10</v>
      </c>
      <c r="D6" s="19" t="s">
        <v>11</v>
      </c>
      <c r="E6" s="19" t="s">
        <v>12</v>
      </c>
      <c r="F6" s="25" t="s">
        <v>39</v>
      </c>
      <c r="G6" s="25" t="s">
        <v>40</v>
      </c>
      <c r="H6" s="25" t="s">
        <v>41</v>
      </c>
      <c r="I6" s="20" t="s">
        <v>16</v>
      </c>
      <c r="J6" s="2" t="s">
        <v>17</v>
      </c>
      <c r="K6" s="2" t="s">
        <v>18</v>
      </c>
      <c r="L6" s="2"/>
      <c r="M6" s="19" t="s">
        <v>14</v>
      </c>
      <c r="N6" s="19" t="s">
        <v>19</v>
      </c>
      <c r="O6" s="20" t="s">
        <v>15</v>
      </c>
    </row>
    <row r="7" spans="1:15" ht="46.5" customHeight="1" x14ac:dyDescent="0.25">
      <c r="A7" s="19"/>
      <c r="B7" s="19"/>
      <c r="C7" s="19"/>
      <c r="D7" s="19"/>
      <c r="E7" s="19"/>
      <c r="F7" s="2" t="s">
        <v>13</v>
      </c>
      <c r="G7" s="2" t="s">
        <v>13</v>
      </c>
      <c r="H7" s="2" t="s">
        <v>13</v>
      </c>
      <c r="I7" s="21"/>
      <c r="J7" s="4"/>
      <c r="K7" s="4"/>
      <c r="L7" s="2"/>
      <c r="M7" s="19"/>
      <c r="N7" s="19"/>
      <c r="O7" s="21"/>
    </row>
    <row r="8" spans="1:15" ht="51.75" customHeight="1" x14ac:dyDescent="0.25">
      <c r="A8" s="2">
        <v>1</v>
      </c>
      <c r="B8" s="11" t="s">
        <v>21</v>
      </c>
      <c r="C8" s="11" t="s">
        <v>22</v>
      </c>
      <c r="D8" s="11" t="s">
        <v>20</v>
      </c>
      <c r="E8" s="11">
        <v>20</v>
      </c>
      <c r="F8" s="9">
        <v>66.599999999999994</v>
      </c>
      <c r="G8" s="9">
        <v>94.545400000000001</v>
      </c>
      <c r="H8" s="9">
        <v>70</v>
      </c>
      <c r="I8" s="2">
        <f>(F8+G8+H8)/3</f>
        <v>77.04846666666667</v>
      </c>
      <c r="J8" s="9">
        <f>STDEVA(F8:H8)</f>
        <v>15.247852539073643</v>
      </c>
      <c r="K8" s="8">
        <f>IF(I8&gt;0,STDEVA(F8:H8)/(SUM(F8:H8)/COUNTIF(F8:H8,"&gt;0")),0)</f>
        <v>0.19789949364002454</v>
      </c>
      <c r="L8" s="2"/>
      <c r="M8" s="10">
        <f>MIN(F8:H8)</f>
        <v>66.599999999999994</v>
      </c>
      <c r="N8" s="11">
        <v>73.260000000000005</v>
      </c>
      <c r="O8" s="10">
        <f>N8*E8</f>
        <v>1465.2</v>
      </c>
    </row>
    <row r="9" spans="1:15" ht="51.75" customHeight="1" x14ac:dyDescent="0.25">
      <c r="A9" s="2">
        <v>2</v>
      </c>
      <c r="B9" s="11" t="s">
        <v>23</v>
      </c>
      <c r="C9" s="11" t="s">
        <v>24</v>
      </c>
      <c r="D9" s="11" t="s">
        <v>20</v>
      </c>
      <c r="E9" s="11">
        <v>30</v>
      </c>
      <c r="F9" s="9">
        <v>355.5</v>
      </c>
      <c r="G9" s="9">
        <v>407.27269999999999</v>
      </c>
      <c r="H9" s="9">
        <v>400</v>
      </c>
      <c r="I9" s="2">
        <f>(F9+G9+H9)/3</f>
        <v>387.59089999999998</v>
      </c>
      <c r="J9" s="9">
        <f>STDEVA(F9:H9)</f>
        <v>28.028421975380628</v>
      </c>
      <c r="K9" s="8">
        <f>IF(I9&gt;0,STDEVA(F9:H9)/(SUM(F9:H9)/COUNTIF(F9:H9,"&gt;0")),0)</f>
        <v>7.2314447979507854E-2</v>
      </c>
      <c r="L9" s="2"/>
      <c r="M9" s="10">
        <f>MIN(F9:H9)</f>
        <v>355.5</v>
      </c>
      <c r="N9" s="11">
        <v>391.05</v>
      </c>
      <c r="O9" s="10">
        <f>N9*E9</f>
        <v>11731.5</v>
      </c>
    </row>
    <row r="10" spans="1:15" ht="68.25" customHeight="1" x14ac:dyDescent="0.25">
      <c r="A10" s="11">
        <v>3</v>
      </c>
      <c r="B10" s="11" t="s">
        <v>25</v>
      </c>
      <c r="C10" s="11" t="s">
        <v>26</v>
      </c>
      <c r="D10" s="11" t="s">
        <v>20</v>
      </c>
      <c r="E10" s="11">
        <v>20</v>
      </c>
      <c r="F10" s="9">
        <v>27.4</v>
      </c>
      <c r="G10" s="9">
        <v>36.363599999999998</v>
      </c>
      <c r="H10" s="9">
        <v>30.9</v>
      </c>
      <c r="I10" s="11">
        <f t="shared" ref="I10:I14" si="0">(F10+G10+H10)/3</f>
        <v>31.554533333333335</v>
      </c>
      <c r="J10" s="9">
        <f t="shared" ref="J10:J14" si="1">STDEVA(F10:H10)</f>
        <v>4.5175039184635146</v>
      </c>
      <c r="K10" s="8">
        <f t="shared" ref="K10:K14" si="2">IF(I10&gt;0,STDEVA(F10:H10)/(SUM(F10:H10)/COUNTIF(F10:H10,"&gt;0")),0)</f>
        <v>0.14316497318283419</v>
      </c>
      <c r="L10" s="11"/>
      <c r="M10" s="10">
        <f t="shared" ref="M10:M14" si="3">MIN(F10:H10)</f>
        <v>27.4</v>
      </c>
      <c r="N10" s="11">
        <v>30.14</v>
      </c>
      <c r="O10" s="10">
        <f t="shared" ref="O10:O14" si="4">N10*E10</f>
        <v>602.79999999999995</v>
      </c>
    </row>
    <row r="11" spans="1:15" ht="51.75" customHeight="1" x14ac:dyDescent="0.25">
      <c r="A11" s="11">
        <v>4</v>
      </c>
      <c r="B11" s="11" t="s">
        <v>27</v>
      </c>
      <c r="C11" s="11" t="s">
        <v>28</v>
      </c>
      <c r="D11" s="11" t="s">
        <v>20</v>
      </c>
      <c r="E11" s="11">
        <v>20</v>
      </c>
      <c r="F11" s="9">
        <v>263</v>
      </c>
      <c r="G11" s="9">
        <v>368.18180000000001</v>
      </c>
      <c r="H11" s="9">
        <v>289.18180000000001</v>
      </c>
      <c r="I11" s="11">
        <f t="shared" si="0"/>
        <v>306.78786666666673</v>
      </c>
      <c r="J11" s="9">
        <f t="shared" si="1"/>
        <v>54.756579060541178</v>
      </c>
      <c r="K11" s="8">
        <f t="shared" si="2"/>
        <v>0.17848352236183992</v>
      </c>
      <c r="L11" s="11"/>
      <c r="M11" s="10">
        <f t="shared" si="3"/>
        <v>263</v>
      </c>
      <c r="N11" s="10">
        <v>289.3</v>
      </c>
      <c r="O11" s="10">
        <f t="shared" si="4"/>
        <v>5786</v>
      </c>
    </row>
    <row r="12" spans="1:15" ht="51.75" customHeight="1" x14ac:dyDescent="0.25">
      <c r="A12" s="11">
        <v>5</v>
      </c>
      <c r="B12" s="11" t="s">
        <v>29</v>
      </c>
      <c r="C12" s="11" t="s">
        <v>30</v>
      </c>
      <c r="D12" s="11" t="s">
        <v>20</v>
      </c>
      <c r="E12" s="11">
        <v>20</v>
      </c>
      <c r="F12" s="9">
        <v>339.5</v>
      </c>
      <c r="G12" s="9">
        <v>406.36360000000002</v>
      </c>
      <c r="H12" s="9">
        <v>438.18180000000001</v>
      </c>
      <c r="I12" s="11">
        <f t="shared" si="0"/>
        <v>394.68180000000001</v>
      </c>
      <c r="J12" s="9">
        <f t="shared" si="1"/>
        <v>50.367377847571213</v>
      </c>
      <c r="K12" s="8">
        <f t="shared" si="2"/>
        <v>0.12761515187062392</v>
      </c>
      <c r="L12" s="11"/>
      <c r="M12" s="10">
        <f t="shared" si="3"/>
        <v>339.5</v>
      </c>
      <c r="N12" s="11">
        <v>373.45</v>
      </c>
      <c r="O12" s="10">
        <f t="shared" si="4"/>
        <v>7469</v>
      </c>
    </row>
    <row r="13" spans="1:15" ht="51.75" customHeight="1" x14ac:dyDescent="0.25">
      <c r="A13" s="11">
        <v>6</v>
      </c>
      <c r="B13" s="11" t="s">
        <v>31</v>
      </c>
      <c r="C13" s="11" t="s">
        <v>32</v>
      </c>
      <c r="D13" s="11" t="s">
        <v>20</v>
      </c>
      <c r="E13" s="11">
        <v>15</v>
      </c>
      <c r="F13" s="9">
        <v>113.9</v>
      </c>
      <c r="G13" s="9">
        <v>125.4545</v>
      </c>
      <c r="H13" s="9">
        <v>137.27269999999999</v>
      </c>
      <c r="I13" s="11">
        <f t="shared" si="0"/>
        <v>125.5424</v>
      </c>
      <c r="J13" s="9">
        <f t="shared" si="1"/>
        <v>11.686597927968592</v>
      </c>
      <c r="K13" s="8">
        <f t="shared" si="2"/>
        <v>9.3088852275952913E-2</v>
      </c>
      <c r="L13" s="11"/>
      <c r="M13" s="10">
        <f t="shared" si="3"/>
        <v>113.9</v>
      </c>
      <c r="N13" s="11">
        <v>125.29</v>
      </c>
      <c r="O13" s="10">
        <f t="shared" si="4"/>
        <v>1879.3500000000001</v>
      </c>
    </row>
    <row r="14" spans="1:15" ht="51.75" customHeight="1" x14ac:dyDescent="0.25">
      <c r="A14" s="11">
        <v>7</v>
      </c>
      <c r="B14" s="11" t="s">
        <v>33</v>
      </c>
      <c r="C14" s="11" t="s">
        <v>34</v>
      </c>
      <c r="D14" s="11" t="s">
        <v>20</v>
      </c>
      <c r="E14" s="11">
        <v>20</v>
      </c>
      <c r="F14" s="9">
        <v>249.6</v>
      </c>
      <c r="G14" s="9">
        <v>283.63630000000001</v>
      </c>
      <c r="H14" s="9">
        <v>290</v>
      </c>
      <c r="I14" s="11">
        <f t="shared" si="0"/>
        <v>274.41210000000001</v>
      </c>
      <c r="J14" s="9">
        <f t="shared" si="1"/>
        <v>21.722209814611411</v>
      </c>
      <c r="K14" s="8">
        <f t="shared" si="2"/>
        <v>7.9159081595204475E-2</v>
      </c>
      <c r="L14" s="11"/>
      <c r="M14" s="10">
        <f t="shared" si="3"/>
        <v>249.6</v>
      </c>
      <c r="N14" s="9">
        <v>274.56</v>
      </c>
      <c r="O14" s="10">
        <f t="shared" si="4"/>
        <v>5491.2</v>
      </c>
    </row>
    <row r="15" spans="1:15" ht="51.75" customHeight="1" x14ac:dyDescent="0.25">
      <c r="A15" s="12">
        <v>8</v>
      </c>
      <c r="B15" s="12" t="s">
        <v>35</v>
      </c>
      <c r="C15" s="12" t="s">
        <v>36</v>
      </c>
      <c r="D15" s="12" t="s">
        <v>20</v>
      </c>
      <c r="E15" s="12">
        <v>10</v>
      </c>
      <c r="F15" s="9">
        <v>261.5</v>
      </c>
      <c r="G15" s="9">
        <v>287.27269999999999</v>
      </c>
      <c r="H15" s="9">
        <v>273.63630000000001</v>
      </c>
      <c r="I15" s="12">
        <f t="shared" ref="I15" si="5">(F15+G15+H15)/3</f>
        <v>274.13633333333331</v>
      </c>
      <c r="J15" s="9">
        <f t="shared" ref="J15" si="6">STDEVA(F15:H15)</f>
        <v>12.893624057003258</v>
      </c>
      <c r="K15" s="8">
        <f t="shared" ref="K15" si="7">IF(I15&gt;0,STDEVA(F15:H15)/(SUM(F15:H15)/COUNTIF(F15:H15,"&gt;0")),0)</f>
        <v>4.7033619733015786E-2</v>
      </c>
      <c r="L15" s="12"/>
      <c r="M15" s="10">
        <f t="shared" ref="M15" si="8">MIN(F15:H15)</f>
        <v>261.5</v>
      </c>
      <c r="N15" s="9">
        <v>287.64999999999998</v>
      </c>
      <c r="O15" s="10">
        <f t="shared" ref="O15" si="9">N15*E15</f>
        <v>2876.5</v>
      </c>
    </row>
    <row r="16" spans="1:15" ht="20.25" customHeight="1" x14ac:dyDescent="0.25">
      <c r="A16" s="22" t="s">
        <v>37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9.25" customHeight="1" thickBot="1" x14ac:dyDescent="0.3">
      <c r="A19" s="5" t="s">
        <v>6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</row>
    <row r="20" spans="1:15" x14ac:dyDescent="0.25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 t="s">
        <v>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 t="s">
        <v>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8" t="s">
        <v>38</v>
      </c>
      <c r="B25" s="18"/>
      <c r="C25" s="1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14">
    <mergeCell ref="A3:O3"/>
    <mergeCell ref="A5:O5"/>
    <mergeCell ref="A2:O2"/>
    <mergeCell ref="A25:C25"/>
    <mergeCell ref="N6:N7"/>
    <mergeCell ref="M6:M7"/>
    <mergeCell ref="E6:E7"/>
    <mergeCell ref="D6:D7"/>
    <mergeCell ref="C6:C7"/>
    <mergeCell ref="I6:I7"/>
    <mergeCell ref="B6:B7"/>
    <mergeCell ref="A6:A7"/>
    <mergeCell ref="A16:O16"/>
    <mergeCell ref="O6:O7"/>
  </mergeCells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2026-08-19T07:58:51Z</dcterms:modified>
</cp:coreProperties>
</file>