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4000" windowHeight="9735"/>
  </bookViews>
  <sheets>
    <sheet name="Расчет цены" sheetId="2" r:id="rId1"/>
  </sheets>
  <calcPr calcId="125725"/>
</workbook>
</file>

<file path=xl/calcChain.xml><?xml version="1.0" encoding="utf-8"?>
<calcChain xmlns="http://schemas.openxmlformats.org/spreadsheetml/2006/main">
  <c r="L4" i="2"/>
  <c r="M4" s="1"/>
  <c r="N4" s="1"/>
  <c r="O4" s="1"/>
  <c r="G7"/>
  <c r="F7"/>
  <c r="E7"/>
  <c r="I4"/>
  <c r="J4" s="1"/>
  <c r="K4" s="1"/>
  <c r="L7" l="1"/>
  <c r="N8" l="1"/>
</calcChain>
</file>

<file path=xl/sharedStrings.xml><?xml version="1.0" encoding="utf-8"?>
<sst xmlns="http://schemas.openxmlformats.org/spreadsheetml/2006/main" count="29" uniqueCount="29">
  <si>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</si>
  <si>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</si>
  <si>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</si>
  <si>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</si>
  <si>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</si>
  <si>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</si>
  <si>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</si>
  <si>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</si>
  <si>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Обоснование начальной (максимальной) цены контракта</t>
  </si>
  <si>
    <t>НМЦК, определенная методом сопоставимых рыночных цен (анализа рынка)*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</si>
  <si>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</si>
  <si>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</si>
  <si>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</si>
  <si>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</si>
  <si>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</si>
  <si>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</si>
  <si>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</si>
  <si>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2"/>
        <color indexed="8"/>
        <rFont val="Times New Roman"/>
        <family val="1"/>
        <charset val="204"/>
      </rPr>
      <t>Расчет НМЦК по формуле</t>
    </r>
    <r>
      <rPr>
        <sz val="12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</si>
  <si>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В результате проведенного расчета Н(М)ЦК, ЦКЕП контракта составила, руб.***:</t>
  </si>
  <si>
    <t>Итого:</t>
  </si>
  <si>
    <t>УФСИН России по Республике Коми</t>
  </si>
  <si>
    <t>Поставщик №1</t>
  </si>
  <si>
    <t>Поставщик №2</t>
  </si>
  <si>
    <t>Поставщик №3</t>
  </si>
  <si>
    <t>шт.</t>
  </si>
  <si>
    <t>Семена газонные Спортивная площадка Люкс 500 г</t>
  </si>
  <si>
    <t>Начальник ОКБиХО ФКУ БМТиВС</t>
  </si>
  <si>
    <t>майор внутренней службы</t>
  </si>
  <si>
    <t>А.В. Козлов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</si>
</sst>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0.0000"/>
    <numFmt numFmtId="165" formatCode="#,##0.000"/>
  </numFmts>
  <fonts count="12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i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2" fontId="7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2" fontId="3" fillId="0" borderId="3" xfId="0" applyNumberFormat="1" applyFont="1" applyBorder="1" applyAlignment="1">
      <alignment vertical="center"/>
    </xf>
    <xf numFmtId="0" fontId="2" fillId="0" borderId="3" xfId="0" applyFont="1" applyBorder="1"/>
    <xf numFmtId="2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horizontal="center" vertical="top"/>
    </xf>
    <xf numFmtId="2" fontId="7" fillId="0" borderId="0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2" fontId="2" fillId="0" borderId="0" xfId="0" applyNumberFormat="1" applyFont="1"/>
    <xf numFmtId="2" fontId="4" fillId="0" borderId="1" xfId="1" applyNumberFormat="1" applyFont="1" applyFill="1" applyBorder="1" applyAlignment="1">
      <alignment horizontal="center" vertical="center" wrapText="1"/>
    </xf>
    <xf numFmtId="2" fontId="4" fillId="0" borderId="6" xfId="1" applyNumberFormat="1" applyFont="1" applyFill="1" applyBorder="1" applyAlignment="1">
      <alignment horizontal="center" vertical="center" wrapText="1"/>
    </xf>
    <xf numFmtId="2" fontId="4" fillId="2" borderId="8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1" fillId="0" borderId="5" xfId="0" applyNumberFormat="1" applyFont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4" fontId="7" fillId="0" borderId="14" xfId="0" applyNumberFormat="1" applyFont="1" applyBorder="1" applyAlignment="1">
      <alignment horizontal="center" vertical="center" wrapText="1"/>
    </xf>
    <xf numFmtId="4" fontId="4" fillId="0" borderId="14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2" fontId="1" fillId="0" borderId="1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3" fillId="0" borderId="1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9" xfId="0" applyFont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0" fontId="1" fillId="0" borderId="7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right" vertical="center" wrapText="1"/>
    </xf>
    <xf numFmtId="0" fontId="1" fillId="0" borderId="12" xfId="0" applyFont="1" applyFill="1" applyBorder="1" applyAlignment="1">
      <alignment horizontal="right" vertical="center" wrapText="1"/>
    </xf>
    <xf numFmtId="0" fontId="1" fillId="0" borderId="13" xfId="0" applyFont="1" applyFill="1" applyBorder="1" applyAlignment="1">
      <alignment horizontal="right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64407</xdr:colOff>
      <xdr:row>2</xdr:row>
      <xdr:rowOff>1281339</xdr:rowOff>
    </xdr:from>
    <xdr:to>
      <xdr:col>10</xdr:col>
      <xdr:colOff>997857</xdr:colOff>
      <xdr:row>2</xdr:row>
      <xdr:rowOff>1633764</xdr:rowOff>
    </xdr:to>
    <xdr:pic>
      <xdr:nvPicPr>
        <xdr:cNvPr id="25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326461" y="3140982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2</xdr:row>
      <xdr:rowOff>923925</xdr:rowOff>
    </xdr:from>
    <xdr:to>
      <xdr:col>9</xdr:col>
      <xdr:colOff>1019175</xdr:colOff>
      <xdr:row>2</xdr:row>
      <xdr:rowOff>1362075</xdr:rowOff>
    </xdr:to>
    <xdr:pic>
      <xdr:nvPicPr>
        <xdr:cNvPr id="25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715625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22411</xdr:colOff>
      <xdr:row>2</xdr:row>
      <xdr:rowOff>2051369</xdr:rowOff>
    </xdr:from>
    <xdr:to>
      <xdr:col>11</xdr:col>
      <xdr:colOff>2218764</xdr:colOff>
      <xdr:row>2</xdr:row>
      <xdr:rowOff>2599764</xdr:rowOff>
    </xdr:to>
    <xdr:pic>
      <xdr:nvPicPr>
        <xdr:cNvPr id="251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360087" y="3978781"/>
          <a:ext cx="2196353" cy="5483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596153</xdr:colOff>
      <xdr:row>2</xdr:row>
      <xdr:rowOff>1664073</xdr:rowOff>
    </xdr:from>
    <xdr:to>
      <xdr:col>11</xdr:col>
      <xdr:colOff>748553</xdr:colOff>
      <xdr:row>2</xdr:row>
      <xdr:rowOff>1892673</xdr:rowOff>
    </xdr:to>
    <xdr:pic>
      <xdr:nvPicPr>
        <xdr:cNvPr id="251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933829" y="359148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16"/>
  <sheetViews>
    <sheetView tabSelected="1" topLeftCell="M1" zoomScale="85" zoomScaleNormal="85" workbookViewId="0">
      <selection activeCell="D5" sqref="D5"/>
    </sheetView>
  </sheetViews>
  <sheetFormatPr defaultRowHeight="12.75"/>
  <cols>
    <col min="1" max="1" width="6.28515625" style="2" customWidth="1"/>
    <col min="2" max="2" width="66.42578125" style="2" customWidth="1"/>
    <col min="3" max="3" width="6.42578125" style="2" customWidth="1"/>
    <col min="4" max="4" width="7.7109375" style="2" customWidth="1"/>
    <col min="5" max="5" width="18.28515625" style="2" customWidth="1"/>
    <col min="6" max="6" width="18.140625" style="2" customWidth="1"/>
    <col min="7" max="7" width="17.7109375" style="2" customWidth="1"/>
    <col min="8" max="8" width="9.140625" style="2" hidden="1" customWidth="1"/>
    <col min="9" max="9" width="15.5703125" style="2" customWidth="1"/>
    <col min="10" max="10" width="15.42578125" style="2" customWidth="1"/>
    <col min="11" max="11" width="16.28515625" style="2" customWidth="1"/>
    <col min="12" max="12" width="35.28515625" style="2" customWidth="1"/>
    <col min="13" max="13" width="13.140625" style="2" customWidth="1"/>
    <col min="14" max="15" width="12.140625" style="2" customWidth="1"/>
    <col min="16" max="16384" width="9.140625" style="2"/>
  </cols>
  <sheetData>
    <row r="1" spans="1:30" ht="39" customHeight="1">
      <c r="A1" s="47" t="s">
        <v>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ht="59.25" customHeight="1">
      <c r="A2" s="46" t="s">
        <v>0</v>
      </c>
      <c r="B2" s="46" t="s">
        <v>2</v>
      </c>
      <c r="C2" s="46" t="s">
        <v>1</v>
      </c>
      <c r="D2" s="46" t="s">
        <v>3</v>
      </c>
      <c r="E2" s="54" t="s">
        <v>4</v>
      </c>
      <c r="F2" s="54"/>
      <c r="G2" s="54"/>
      <c r="H2" s="4"/>
      <c r="I2" s="51" t="s">
        <v>14</v>
      </c>
      <c r="J2" s="51"/>
      <c r="K2" s="51"/>
      <c r="L2" s="52" t="s">
        <v>9</v>
      </c>
      <c r="M2" s="53"/>
      <c r="N2" s="53"/>
      <c r="O2" s="53"/>
    </row>
    <row r="3" spans="1:30" ht="225" customHeight="1">
      <c r="A3" s="46"/>
      <c r="B3" s="46"/>
      <c r="C3" s="50"/>
      <c r="D3" s="50"/>
      <c r="E3" s="30" t="s">
        <v>21</v>
      </c>
      <c r="F3" s="30" t="s">
        <v>22</v>
      </c>
      <c r="G3" s="30" t="s">
        <v>23</v>
      </c>
      <c r="H3" s="5" t="s">
        <v>7</v>
      </c>
      <c r="I3" s="29" t="s">
        <v>6</v>
      </c>
      <c r="J3" s="5" t="s">
        <v>5</v>
      </c>
      <c r="K3" s="6" t="s">
        <v>16</v>
      </c>
      <c r="L3" s="7" t="s">
        <v>17</v>
      </c>
      <c r="M3" s="8" t="s">
        <v>11</v>
      </c>
      <c r="N3" s="8" t="s">
        <v>12</v>
      </c>
      <c r="O3" s="8" t="s">
        <v>13</v>
      </c>
    </row>
    <row r="4" spans="1:30" s="20" customFormat="1" ht="18.75">
      <c r="A4" s="38">
        <v>1</v>
      </c>
      <c r="B4" s="31" t="s">
        <v>25</v>
      </c>
      <c r="C4" s="23" t="s">
        <v>24</v>
      </c>
      <c r="D4" s="24">
        <v>2</v>
      </c>
      <c r="E4" s="28">
        <v>912</v>
      </c>
      <c r="F4" s="26">
        <v>975.84</v>
      </c>
      <c r="G4" s="26">
        <v>957.6</v>
      </c>
      <c r="H4" s="9"/>
      <c r="I4" s="10">
        <f t="shared" ref="I4" si="0">AVERAGE(E4:G4)</f>
        <v>948.48</v>
      </c>
      <c r="J4" s="22">
        <f t="shared" ref="J4" si="1">SQRT(((SUM((POWER(G4-I4,2)),(POWER(F4-I4,2)),(POWER(E4-I4,2)))/(COLUMNS(E4:G4)-1))))</f>
        <v>32.882627632231596</v>
      </c>
      <c r="K4" s="11">
        <f t="shared" ref="K4" si="2">J4/I4*100</f>
        <v>3.4668762264076838</v>
      </c>
      <c r="L4" s="12">
        <f>((D4/3)*(SUM(E4:G4)))</f>
        <v>1896.96</v>
      </c>
      <c r="M4" s="13">
        <f t="shared" ref="M4" si="3">L4/D4</f>
        <v>948.48</v>
      </c>
      <c r="N4" s="18">
        <f t="shared" ref="N4" si="4">ROUNDDOWN(M4,2)</f>
        <v>948.48</v>
      </c>
      <c r="O4" s="12">
        <f t="shared" ref="O4" si="5">N4*D4</f>
        <v>1896.96</v>
      </c>
    </row>
    <row r="5" spans="1:30" s="20" customFormat="1" ht="18.75">
      <c r="A5" s="32"/>
      <c r="B5" s="31"/>
      <c r="C5" s="23"/>
      <c r="D5" s="24"/>
      <c r="E5" s="28"/>
      <c r="F5" s="26"/>
      <c r="G5" s="26"/>
      <c r="H5" s="9"/>
      <c r="I5" s="10"/>
      <c r="J5" s="22"/>
      <c r="K5" s="11"/>
      <c r="L5" s="12"/>
      <c r="M5" s="13"/>
      <c r="N5" s="18"/>
      <c r="O5" s="12"/>
    </row>
    <row r="6" spans="1:30" s="1" customFormat="1" ht="19.5" thickBot="1">
      <c r="A6" s="14"/>
      <c r="B6" s="31"/>
      <c r="C6" s="23"/>
      <c r="D6" s="24"/>
      <c r="E6" s="28"/>
      <c r="F6" s="26"/>
      <c r="G6" s="26"/>
      <c r="H6" s="9"/>
      <c r="I6" s="10"/>
      <c r="J6" s="22"/>
      <c r="K6" s="11"/>
      <c r="L6" s="12"/>
      <c r="M6" s="13"/>
      <c r="N6" s="18"/>
      <c r="O6" s="12"/>
    </row>
    <row r="7" spans="1:30" s="20" customFormat="1" ht="15.75" customHeight="1" thickBot="1">
      <c r="A7" s="55" t="s">
        <v>19</v>
      </c>
      <c r="B7" s="56"/>
      <c r="C7" s="56"/>
      <c r="D7" s="57"/>
      <c r="E7" s="27">
        <f>(E6*D6)+(D5*E5)+(D4*E4)</f>
        <v>1824</v>
      </c>
      <c r="F7" s="27">
        <f>(D6*F6)+(D5*F5)+(D4*F4)</f>
        <v>1951.68</v>
      </c>
      <c r="G7" s="27">
        <f>(D6*G6)+(D5*G5)+(D4*G4)</f>
        <v>1915.2</v>
      </c>
      <c r="H7" s="21"/>
      <c r="I7" s="33"/>
      <c r="J7" s="34"/>
      <c r="K7" s="34"/>
      <c r="L7" s="35">
        <f>SUM(L4:L6)</f>
        <v>1896.96</v>
      </c>
      <c r="M7" s="36"/>
      <c r="N7" s="37"/>
      <c r="O7" s="35"/>
    </row>
    <row r="8" spans="1:30" ht="21" customHeight="1" thickBot="1">
      <c r="A8" s="43" t="s">
        <v>18</v>
      </c>
      <c r="B8" s="44"/>
      <c r="C8" s="44"/>
      <c r="D8" s="44"/>
      <c r="E8" s="44"/>
      <c r="F8" s="44"/>
      <c r="G8" s="44"/>
      <c r="H8" s="15"/>
      <c r="I8" s="15"/>
      <c r="J8" s="15"/>
      <c r="K8" s="15"/>
      <c r="L8" s="16"/>
      <c r="M8" s="17"/>
      <c r="N8" s="48">
        <f>SUM(O4:O6)</f>
        <v>1896.96</v>
      </c>
      <c r="O8" s="49"/>
      <c r="Q8" s="25"/>
    </row>
    <row r="9" spans="1:30" ht="36" customHeight="1">
      <c r="A9" s="45" t="s">
        <v>10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</row>
    <row r="10" spans="1:30" ht="15" customHeight="1">
      <c r="A10" s="2" t="s">
        <v>15</v>
      </c>
    </row>
    <row r="11" spans="1:30" ht="15.75">
      <c r="G11" s="19"/>
    </row>
    <row r="12" spans="1:30" ht="15.75">
      <c r="A12" s="41" t="s">
        <v>26</v>
      </c>
      <c r="B12" s="41"/>
    </row>
    <row r="13" spans="1:30" ht="15.75">
      <c r="A13" s="41" t="s">
        <v>20</v>
      </c>
      <c r="B13" s="41"/>
    </row>
    <row r="14" spans="1:30" ht="15.75">
      <c r="A14" s="41" t="s">
        <v>27</v>
      </c>
      <c r="B14" s="41"/>
      <c r="N14" s="42" t="s">
        <v>28</v>
      </c>
      <c r="O14" s="42"/>
    </row>
    <row r="16" spans="1:30" ht="15.75">
      <c r="A16" s="39">
        <v>46237</v>
      </c>
      <c r="B16" s="40"/>
    </row>
  </sheetData>
  <mergeCells count="17">
    <mergeCell ref="A8:G8"/>
    <mergeCell ref="A9:L9"/>
    <mergeCell ref="A2:A3"/>
    <mergeCell ref="B2:B3"/>
    <mergeCell ref="A1:O1"/>
    <mergeCell ref="N8:O8"/>
    <mergeCell ref="C2:C3"/>
    <mergeCell ref="D2:D3"/>
    <mergeCell ref="I2:K2"/>
    <mergeCell ref="L2:O2"/>
    <mergeCell ref="E2:G2"/>
    <mergeCell ref="A7:D7"/>
    <mergeCell ref="A16:B16"/>
    <mergeCell ref="A12:B12"/>
    <mergeCell ref="A13:B13"/>
    <mergeCell ref="A14:B14"/>
    <mergeCell ref="N14:O14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kozlov.a.v</cp:lastModifiedBy>
  <cp:lastPrinted>2023-09-05T06:59:22Z</cp:lastPrinted>
  <dcterms:created xsi:type="dcterms:W3CDTF">2014-01-15T18:15:09Z</dcterms:created>
  <dcterms:modified xsi:type="dcterms:W3CDTF">2026-08-03T13:26:39Z</dcterms:modified>
</cp:coreProperties>
</file>