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600" windowHeight="7245"/>
  </bookViews>
  <sheets>
    <sheet name="1 псо" sheetId="2" r:id="rId1"/>
    <sheet name="Лист1" sheetId="3" r:id="rId2"/>
  </sheets>
  <calcPr calcId="162913"/>
</workbook>
</file>

<file path=xl/calcChain.xml><?xml version="1.0" encoding="utf-8"?>
<calcChain xmlns="http://schemas.openxmlformats.org/spreadsheetml/2006/main">
  <c r="J13" i="2" l="1"/>
  <c r="K13" i="2" s="1"/>
  <c r="L13" i="2" s="1"/>
  <c r="H13" i="2"/>
  <c r="M13" i="2" s="1"/>
  <c r="J12" i="2"/>
  <c r="H12" i="2"/>
  <c r="M12" i="2" s="1"/>
  <c r="H15" i="2"/>
  <c r="J15" i="2"/>
  <c r="K15" i="2" s="1"/>
  <c r="L15" i="2" s="1"/>
  <c r="M15" i="2"/>
  <c r="H16" i="2"/>
  <c r="M16" i="2" s="1"/>
  <c r="J16" i="2"/>
  <c r="K12" i="2" l="1"/>
  <c r="L12" i="2" s="1"/>
  <c r="K16" i="2"/>
  <c r="L16" i="2" s="1"/>
  <c r="J18" i="2"/>
  <c r="J19" i="2"/>
  <c r="H18" i="2"/>
  <c r="M18" i="2" s="1"/>
  <c r="H19" i="2"/>
  <c r="M19" i="2" s="1"/>
  <c r="C9" i="2" l="1"/>
  <c r="K19" i="2"/>
  <c r="L19" i="2" s="1"/>
  <c r="K18" i="2"/>
  <c r="L18" i="2" s="1"/>
</calcChain>
</file>

<file path=xl/sharedStrings.xml><?xml version="1.0" encoding="utf-8"?>
<sst xmlns="http://schemas.openxmlformats.org/spreadsheetml/2006/main" count="46" uniqueCount="38">
  <si>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</si>
  <si>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</si>
  <si>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</si>
  <si>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</si>
  <si>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</si>
  <si>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</si>
  <si>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</si>
  <si>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</si>
  <si>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</si>
  <si>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</si>
  <si>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</si>
  <si>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</si>
  <si>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</si>
  <si>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Используемый метод определения НМЦК, обоснование его применения</t>
  </si>
  <si>
    <t xml:space="preserve">Метод сопоставимых рыночных цен (анализ рынка), используется в связи с его закреплением в качестве приоритетного в ч. 6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п. 3.2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567). В отношении объекта закупки отсутствуют утвержденные тарифы и нормативы на отпускные цены. </t>
  </si>
  <si>
    <t>Расчетные формулы</t>
  </si>
  <si>
    <t>коэффициент вариации V</t>
  </si>
  <si>
    <t>среднее квадратичное отклонение Q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</si>
  <si>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</si>
  <si>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</si>
  <si>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</si>
  <si>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</si>
  <si>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 xml:space="preserve">Обоснование начальной (максимальной) цены контракта  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</si>
  <si>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</si>
  <si>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</t>
  </si>
  <si>
    <t>Диспансеризация ГГС мужчины до 40 лет</t>
  </si>
  <si>
    <t>Диспансеризация ГГС женщины до 40 лет</t>
  </si>
  <si>
    <t>Диспансеризация ГГС мужчины с 40 лет до 45 лет</t>
  </si>
  <si>
    <t>Диспансеризация ГГС женщины с 40 лет до 45 лет</t>
  </si>
  <si>
    <t>Диспансеризация ГГС мужчины после 45 лет</t>
  </si>
  <si>
    <t>Диспансеризация ГГС женщины после 45 лет</t>
  </si>
  <si>
    <t xml:space="preserve">на  проведение мед осмотра ГГС Главного управления МЧС России по Ростовской области </t>
  </si>
  <si>
    <t>чел.</t>
  </si>
  <si>
    <t>Ценовое предложение 3 
№ 31-08/093 от 12.08.2026</t>
  </si>
  <si>
    <t>Ценовое предложение 2 
№ 07/1-08 от 07.08.2026</t>
  </si>
  <si>
    <t>Ценовое предложение 1 
№ б/н от 06.08.2026</t>
  </si>
  <si>
    <t xml:space="preserve">Начальник отдела медицинского и психологического обеспечения УМТО
Главного управления МЧС России по  Ростовкой области 
полковник внутренней службы </t>
  </si>
  <si>
    <t>И.Н. Ткачева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</si>
</sst>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р_."/>
    <numFmt numFmtId="165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 applyProtection="1">
      <protection locked="0"/>
    </xf>
    <xf numFmtId="0" fontId="5" fillId="0" borderId="0" xfId="0" applyFont="1" applyAlignment="1" applyProtection="1">
      <alignment wrapText="1" shrinkToFit="1"/>
      <protection locked="0"/>
    </xf>
    <xf numFmtId="0" fontId="4" fillId="0" borderId="0" xfId="0" applyFont="1" applyAlignment="1" applyProtection="1">
      <alignment wrapText="1" shrinkToFi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4" fontId="5" fillId="0" borderId="0" xfId="0" applyNumberFormat="1" applyFont="1" applyBorder="1" applyAlignment="1" applyProtection="1">
      <alignment wrapText="1" shrinkToFit="1"/>
    </xf>
    <xf numFmtId="164" fontId="5" fillId="0" borderId="0" xfId="0" applyNumberFormat="1" applyFont="1" applyAlignment="1" applyProtection="1">
      <alignment wrapText="1" shrinkToFit="1"/>
      <protection locked="0"/>
    </xf>
    <xf numFmtId="0" fontId="6" fillId="0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Border="1" applyAlignment="1" applyProtection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164" fontId="7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4" fontId="7" fillId="2" borderId="1" xfId="0" applyNumberFormat="1" applyFont="1" applyFill="1" applyBorder="1" applyAlignment="1" applyProtection="1">
      <alignment horizontal="center" vertical="center" wrapText="1"/>
    </xf>
    <xf numFmtId="164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Fill="1" applyBorder="1" applyAlignment="1" applyProtection="1">
      <alignment horizontal="center" vertical="center" wrapText="1"/>
      <protection locked="0"/>
    </xf>
    <xf numFmtId="164" fontId="7" fillId="0" borderId="4" xfId="0" applyNumberFormat="1" applyFont="1" applyBorder="1" applyAlignment="1" applyProtection="1">
      <alignment horizontal="center" vertical="center" wrapText="1"/>
    </xf>
    <xf numFmtId="164" fontId="7" fillId="0" borderId="9" xfId="0" applyNumberFormat="1" applyFont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164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9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4" xfId="0" applyNumberFormat="1" applyFont="1" applyFill="1" applyBorder="1" applyAlignment="1" applyProtection="1">
      <alignment horizontal="center" vertical="center" wrapText="1"/>
    </xf>
    <xf numFmtId="164" fontId="7" fillId="2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 wrapText="1" shrinkToFit="1"/>
      <protection locked="0"/>
    </xf>
    <xf numFmtId="0" fontId="5" fillId="0" borderId="0" xfId="0" applyFont="1" applyAlignment="1" applyProtection="1">
      <alignment horizontal="right" wrapText="1" shrinkToFi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164" fontId="7" fillId="2" borderId="7" xfId="0" applyNumberFormat="1" applyFont="1" applyFill="1" applyBorder="1" applyAlignment="1" applyProtection="1">
      <alignment horizontal="center" vertical="center" wrapText="1"/>
    </xf>
    <xf numFmtId="164" fontId="7" fillId="2" borderId="8" xfId="0" applyNumberFormat="1" applyFont="1" applyFill="1" applyBorder="1" applyAlignment="1" applyProtection="1">
      <alignment horizontal="center" vertical="center" wrapText="1"/>
    </xf>
    <xf numFmtId="0" fontId="7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64" fontId="7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4</xdr:col>
      <xdr:colOff>993310</xdr:colOff>
      <xdr:row>4</xdr:row>
      <xdr:rowOff>552450</xdr:rowOff>
    </xdr:to>
    <xdr:pic>
      <xdr:nvPicPr>
        <xdr:cNvPr id="14" name="Рисунок 13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38475" y="2447925"/>
          <a:ext cx="14763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343230</xdr:colOff>
      <xdr:row>5</xdr:row>
      <xdr:rowOff>419100</xdr:rowOff>
    </xdr:to>
    <xdr:pic>
      <xdr:nvPicPr>
        <xdr:cNvPr id="15" name="Рисунок 14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38475" y="3219450"/>
          <a:ext cx="9810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1145075</xdr:colOff>
      <xdr:row>6</xdr:row>
      <xdr:rowOff>401955</xdr:rowOff>
    </xdr:to>
    <xdr:pic>
      <xdr:nvPicPr>
        <xdr:cNvPr id="18" name="Рисунок 17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38475" y="3724275"/>
          <a:ext cx="1628140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topLeftCell="C16" zoomScale="77" zoomScaleNormal="77" zoomScaleSheetLayoutView="80" workbookViewId="0">
      <selection activeCell="E23" sqref="E23"/>
    </sheetView>
  </sheetViews>
  <sheetFormatPr defaultRowHeight="15" x14ac:dyDescent="0.25"/>
  <cols>
    <col min="1" max="1" width="9.28515625" style="1" bestFit="1" customWidth="1"/>
    <col min="2" max="2" width="85.28515625" style="1" customWidth="1"/>
    <col min="3" max="3" width="17.85546875" style="1" customWidth="1"/>
    <col min="4" max="4" width="9.42578125" style="1" bestFit="1" customWidth="1"/>
    <col min="5" max="5" width="31.140625" style="1" customWidth="1"/>
    <col min="6" max="6" width="31" style="1" customWidth="1"/>
    <col min="7" max="7" width="30.140625" style="1" customWidth="1"/>
    <col min="8" max="8" width="20.7109375" style="1" customWidth="1"/>
    <col min="9" max="9" width="16.85546875" style="1" customWidth="1"/>
    <col min="10" max="10" width="16.7109375" style="1" customWidth="1"/>
    <col min="11" max="11" width="18.42578125" style="1" customWidth="1"/>
    <col min="12" max="12" width="22.42578125" style="1" customWidth="1"/>
    <col min="13" max="13" width="22.140625" style="1" customWidth="1"/>
    <col min="14" max="14" width="15.5703125" style="1" customWidth="1"/>
    <col min="15" max="16384" width="9.140625" style="1"/>
  </cols>
  <sheetData>
    <row r="1" spans="1:13" ht="22.5" x14ac:dyDescent="0.3">
      <c r="A1" s="49" t="s">
        <v>22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70.5" customHeight="1" x14ac:dyDescent="0.25">
      <c r="A2" s="36" t="s">
        <v>13</v>
      </c>
      <c r="B2" s="51"/>
      <c r="C2" s="51"/>
      <c r="D2" s="36" t="s">
        <v>14</v>
      </c>
      <c r="E2" s="36"/>
      <c r="F2" s="36"/>
      <c r="G2" s="36"/>
      <c r="H2" s="36"/>
      <c r="I2" s="36"/>
      <c r="J2" s="36"/>
      <c r="K2" s="36"/>
      <c r="L2" s="36"/>
      <c r="M2" s="36"/>
    </row>
    <row r="3" spans="1:13" ht="15.75" customHeight="1" x14ac:dyDescent="0.25">
      <c r="A3" s="52" t="s">
        <v>15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 ht="35.25" customHeight="1" x14ac:dyDescent="0.25">
      <c r="A4" s="36" t="s">
        <v>19</v>
      </c>
      <c r="B4" s="36"/>
      <c r="C4" s="36"/>
      <c r="D4" s="53" t="s">
        <v>21</v>
      </c>
      <c r="E4" s="53"/>
      <c r="F4" s="53"/>
      <c r="G4" s="53"/>
      <c r="H4" s="53"/>
      <c r="I4" s="53"/>
      <c r="J4" s="53"/>
      <c r="K4" s="53"/>
      <c r="L4" s="53"/>
      <c r="M4" s="53"/>
    </row>
    <row r="5" spans="1:13" ht="60" customHeight="1" x14ac:dyDescent="0.25">
      <c r="A5" s="36" t="s">
        <v>17</v>
      </c>
      <c r="B5" s="36"/>
      <c r="C5" s="36"/>
      <c r="D5" s="36" t="s">
        <v>24</v>
      </c>
      <c r="E5" s="36"/>
      <c r="F5" s="36"/>
      <c r="G5" s="36"/>
      <c r="H5" s="36"/>
      <c r="I5" s="36"/>
      <c r="J5" s="36"/>
      <c r="K5" s="36"/>
      <c r="L5" s="36"/>
      <c r="M5" s="36"/>
    </row>
    <row r="6" spans="1:13" ht="36.75" customHeight="1" x14ac:dyDescent="0.25">
      <c r="A6" s="36" t="s">
        <v>16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3" ht="72" customHeight="1" x14ac:dyDescent="0.25">
      <c r="A7" s="37" t="s">
        <v>18</v>
      </c>
      <c r="B7" s="36"/>
      <c r="C7" s="36"/>
      <c r="D7" s="36" t="s">
        <v>23</v>
      </c>
      <c r="E7" s="36"/>
      <c r="F7" s="36"/>
      <c r="G7" s="36"/>
      <c r="H7" s="36"/>
      <c r="I7" s="36"/>
      <c r="J7" s="36"/>
      <c r="K7" s="36"/>
      <c r="L7" s="36"/>
      <c r="M7" s="36"/>
    </row>
    <row r="8" spans="1:13" ht="33.75" customHeight="1" x14ac:dyDescent="0.25">
      <c r="A8" s="37" t="s">
        <v>11</v>
      </c>
      <c r="B8" s="36"/>
      <c r="C8" s="36"/>
      <c r="D8" s="36" t="s">
        <v>20</v>
      </c>
      <c r="E8" s="36"/>
      <c r="F8" s="36"/>
      <c r="G8" s="36"/>
      <c r="H8" s="36"/>
      <c r="I8" s="36"/>
      <c r="J8" s="36"/>
      <c r="K8" s="36"/>
      <c r="L8" s="36"/>
      <c r="M8" s="36"/>
    </row>
    <row r="9" spans="1:13" ht="72.75" customHeight="1" x14ac:dyDescent="0.25">
      <c r="A9" s="39" t="s">
        <v>11</v>
      </c>
      <c r="B9" s="40"/>
      <c r="C9" s="41">
        <f>M12+M13+M15+M16+M18+M19</f>
        <v>287543.33333333331</v>
      </c>
      <c r="D9" s="42"/>
      <c r="E9" s="43" t="s">
        <v>31</v>
      </c>
      <c r="F9" s="44"/>
      <c r="G9" s="44"/>
      <c r="H9" s="44"/>
      <c r="I9" s="45"/>
      <c r="J9" s="45"/>
      <c r="K9" s="45"/>
      <c r="L9" s="45"/>
      <c r="M9" s="46"/>
    </row>
    <row r="10" spans="1:13" ht="54.75" customHeight="1" x14ac:dyDescent="0.25">
      <c r="A10" s="38" t="s">
        <v>0</v>
      </c>
      <c r="B10" s="38" t="s">
        <v>1</v>
      </c>
      <c r="C10" s="38" t="s">
        <v>2</v>
      </c>
      <c r="D10" s="38"/>
      <c r="E10" s="13" t="s">
        <v>35</v>
      </c>
      <c r="F10" s="13" t="s">
        <v>34</v>
      </c>
      <c r="G10" s="13" t="s">
        <v>33</v>
      </c>
      <c r="H10" s="54" t="s">
        <v>10</v>
      </c>
      <c r="I10" s="38" t="s">
        <v>12</v>
      </c>
      <c r="J10" s="38" t="s">
        <v>8</v>
      </c>
      <c r="K10" s="38" t="s">
        <v>9</v>
      </c>
      <c r="L10" s="38" t="s">
        <v>6</v>
      </c>
      <c r="M10" s="54" t="s">
        <v>7</v>
      </c>
    </row>
    <row r="11" spans="1:13" ht="27.75" customHeight="1" x14ac:dyDescent="0.25">
      <c r="A11" s="28"/>
      <c r="B11" s="28"/>
      <c r="C11" s="14" t="s">
        <v>3</v>
      </c>
      <c r="D11" s="14" t="s">
        <v>4</v>
      </c>
      <c r="E11" s="15" t="s">
        <v>5</v>
      </c>
      <c r="F11" s="8" t="s">
        <v>5</v>
      </c>
      <c r="G11" s="8" t="s">
        <v>5</v>
      </c>
      <c r="H11" s="54"/>
      <c r="I11" s="38"/>
      <c r="J11" s="38"/>
      <c r="K11" s="38"/>
      <c r="L11" s="38"/>
      <c r="M11" s="54"/>
    </row>
    <row r="12" spans="1:13" ht="67.5" customHeight="1" x14ac:dyDescent="0.25">
      <c r="A12" s="19">
        <v>1</v>
      </c>
      <c r="B12" s="19" t="s">
        <v>25</v>
      </c>
      <c r="C12" s="7" t="s">
        <v>32</v>
      </c>
      <c r="D12" s="19">
        <v>3</v>
      </c>
      <c r="E12" s="18">
        <v>4000</v>
      </c>
      <c r="F12" s="18">
        <v>4500</v>
      </c>
      <c r="G12" s="18">
        <v>2980</v>
      </c>
      <c r="H12" s="17">
        <f t="shared" ref="H12:H13" si="0">AVERAGE(E12,F12,G12)</f>
        <v>3826.6666666666665</v>
      </c>
      <c r="I12" s="9">
        <v>3</v>
      </c>
      <c r="J12" s="10">
        <f t="shared" ref="J12:J13" si="1">STDEV(E12,F12,G12)</f>
        <v>774.68273075713523</v>
      </c>
      <c r="K12" s="10">
        <f t="shared" ref="K12:K13" si="2">J12/H12*100</f>
        <v>20.244322232329317</v>
      </c>
      <c r="L12" s="11" t="str">
        <f t="shared" ref="L12:L13" si="3">IF(K12&lt;33,"ОДНОРОДНЫЕ","НЕОДНОРОДНЫЕ")</f>
        <v>ОДНОРОДНЫЕ</v>
      </c>
      <c r="M12" s="12">
        <f t="shared" ref="M12:M13" si="4">D12*H12</f>
        <v>11480</v>
      </c>
    </row>
    <row r="13" spans="1:13" ht="27.75" customHeight="1" x14ac:dyDescent="0.25">
      <c r="A13" s="28">
        <v>2</v>
      </c>
      <c r="B13" s="28" t="s">
        <v>26</v>
      </c>
      <c r="C13" s="47" t="s">
        <v>32</v>
      </c>
      <c r="D13" s="28">
        <v>13</v>
      </c>
      <c r="E13" s="30">
        <v>4500</v>
      </c>
      <c r="F13" s="30">
        <v>4800</v>
      </c>
      <c r="G13" s="30">
        <v>3150</v>
      </c>
      <c r="H13" s="32">
        <f t="shared" si="0"/>
        <v>4150</v>
      </c>
      <c r="I13" s="20">
        <v>3</v>
      </c>
      <c r="J13" s="22">
        <f t="shared" si="1"/>
        <v>878.91979156234731</v>
      </c>
      <c r="K13" s="22">
        <f t="shared" si="2"/>
        <v>21.178790158128852</v>
      </c>
      <c r="L13" s="24" t="str">
        <f t="shared" si="3"/>
        <v>ОДНОРОДНЫЕ</v>
      </c>
      <c r="M13" s="26">
        <f t="shared" si="4"/>
        <v>53950</v>
      </c>
    </row>
    <row r="14" spans="1:13" ht="27.75" customHeight="1" x14ac:dyDescent="0.25">
      <c r="A14" s="29"/>
      <c r="B14" s="29"/>
      <c r="C14" s="48"/>
      <c r="D14" s="29"/>
      <c r="E14" s="31"/>
      <c r="F14" s="31"/>
      <c r="G14" s="31"/>
      <c r="H14" s="33"/>
      <c r="I14" s="21"/>
      <c r="J14" s="23"/>
      <c r="K14" s="23"/>
      <c r="L14" s="25"/>
      <c r="M14" s="27"/>
    </row>
    <row r="15" spans="1:13" ht="39" customHeight="1" x14ac:dyDescent="0.25">
      <c r="A15" s="19">
        <v>1</v>
      </c>
      <c r="B15" s="19" t="s">
        <v>27</v>
      </c>
      <c r="C15" s="7" t="s">
        <v>32</v>
      </c>
      <c r="D15" s="19">
        <v>1</v>
      </c>
      <c r="E15" s="18">
        <v>4200</v>
      </c>
      <c r="F15" s="18">
        <v>4500</v>
      </c>
      <c r="G15" s="18">
        <v>3180</v>
      </c>
      <c r="H15" s="17">
        <f t="shared" ref="H15:H16" si="5">AVERAGE(E15,F15,G15)</f>
        <v>3960</v>
      </c>
      <c r="I15" s="9">
        <v>3</v>
      </c>
      <c r="J15" s="10">
        <f t="shared" ref="J15:J16" si="6">STDEV(E15,F15,G15)</f>
        <v>691.95375568024781</v>
      </c>
      <c r="K15" s="10">
        <f t="shared" ref="K15:K16" si="7">J15/H15*100</f>
        <v>17.473579688895146</v>
      </c>
      <c r="L15" s="11" t="str">
        <f t="shared" ref="L15:L16" si="8">IF(K15&lt;33,"ОДНОРОДНЫЕ","НЕОДНОРОДНЫЕ")</f>
        <v>ОДНОРОДНЫЕ</v>
      </c>
      <c r="M15" s="12">
        <f t="shared" ref="M15:M16" si="9">D15*H15</f>
        <v>3960</v>
      </c>
    </row>
    <row r="16" spans="1:13" ht="15" customHeight="1" x14ac:dyDescent="0.25">
      <c r="A16" s="28">
        <v>2</v>
      </c>
      <c r="B16" s="28" t="s">
        <v>28</v>
      </c>
      <c r="C16" s="47" t="s">
        <v>32</v>
      </c>
      <c r="D16" s="28">
        <v>12</v>
      </c>
      <c r="E16" s="30">
        <v>4500</v>
      </c>
      <c r="F16" s="30">
        <v>4800</v>
      </c>
      <c r="G16" s="30">
        <v>3545</v>
      </c>
      <c r="H16" s="32">
        <f t="shared" si="5"/>
        <v>4281.666666666667</v>
      </c>
      <c r="I16" s="20">
        <v>3</v>
      </c>
      <c r="J16" s="22">
        <f t="shared" si="6"/>
        <v>655.36885288616827</v>
      </c>
      <c r="K16" s="22">
        <f t="shared" si="7"/>
        <v>15.306395941288475</v>
      </c>
      <c r="L16" s="24" t="str">
        <f t="shared" si="8"/>
        <v>ОДНОРОДНЫЕ</v>
      </c>
      <c r="M16" s="26">
        <f t="shared" si="9"/>
        <v>51380</v>
      </c>
    </row>
    <row r="17" spans="1:13" ht="75.75" customHeight="1" x14ac:dyDescent="0.25">
      <c r="A17" s="29"/>
      <c r="B17" s="29"/>
      <c r="C17" s="48"/>
      <c r="D17" s="29"/>
      <c r="E17" s="31"/>
      <c r="F17" s="31"/>
      <c r="G17" s="31"/>
      <c r="H17" s="33"/>
      <c r="I17" s="21"/>
      <c r="J17" s="23"/>
      <c r="K17" s="23"/>
      <c r="L17" s="25"/>
      <c r="M17" s="27"/>
    </row>
    <row r="18" spans="1:13" ht="18.75" x14ac:dyDescent="0.25">
      <c r="A18" s="16">
        <v>1</v>
      </c>
      <c r="B18" s="16" t="s">
        <v>29</v>
      </c>
      <c r="C18" s="7" t="s">
        <v>32</v>
      </c>
      <c r="D18" s="16">
        <v>20</v>
      </c>
      <c r="E18" s="18">
        <v>5000</v>
      </c>
      <c r="F18" s="18">
        <v>5000</v>
      </c>
      <c r="G18" s="18">
        <v>3380</v>
      </c>
      <c r="H18" s="17">
        <f t="shared" ref="H18:H19" si="10">AVERAGE(E18,F18,G18)</f>
        <v>4460</v>
      </c>
      <c r="I18" s="9">
        <v>3</v>
      </c>
      <c r="J18" s="10">
        <f t="shared" ref="J18:J19" si="11">STDEV(E18,F18,G18)</f>
        <v>935.30743608719376</v>
      </c>
      <c r="K18" s="10">
        <f t="shared" ref="K18:K19" si="12">J18/H18*100</f>
        <v>20.971018746349639</v>
      </c>
      <c r="L18" s="11" t="str">
        <f t="shared" ref="L18:L19" si="13">IF(K18&lt;33,"ОДНОРОДНЫЕ","НЕОДНОРОДНЫЕ")</f>
        <v>ОДНОРОДНЫЕ</v>
      </c>
      <c r="M18" s="12">
        <f t="shared" ref="M18:M19" si="14">D18*H18</f>
        <v>89200</v>
      </c>
    </row>
    <row r="19" spans="1:13" x14ac:dyDescent="0.25">
      <c r="A19" s="28">
        <v>2</v>
      </c>
      <c r="B19" s="28" t="s">
        <v>30</v>
      </c>
      <c r="C19" s="47" t="s">
        <v>32</v>
      </c>
      <c r="D19" s="28">
        <v>16</v>
      </c>
      <c r="E19" s="30">
        <v>5000</v>
      </c>
      <c r="F19" s="30">
        <v>5800</v>
      </c>
      <c r="G19" s="30">
        <v>3745</v>
      </c>
      <c r="H19" s="32">
        <f t="shared" si="10"/>
        <v>4848.333333333333</v>
      </c>
      <c r="I19" s="20">
        <v>3</v>
      </c>
      <c r="J19" s="22">
        <f t="shared" si="11"/>
        <v>1035.8611554322017</v>
      </c>
      <c r="K19" s="22">
        <f t="shared" si="12"/>
        <v>21.365303996539055</v>
      </c>
      <c r="L19" s="24" t="str">
        <f t="shared" si="13"/>
        <v>ОДНОРОДНЫЕ</v>
      </c>
      <c r="M19" s="26">
        <f t="shared" si="14"/>
        <v>77573.333333333328</v>
      </c>
    </row>
    <row r="20" spans="1:13" x14ac:dyDescent="0.25">
      <c r="A20" s="29"/>
      <c r="B20" s="29"/>
      <c r="C20" s="48"/>
      <c r="D20" s="29"/>
      <c r="E20" s="31"/>
      <c r="F20" s="31"/>
      <c r="G20" s="31"/>
      <c r="H20" s="33"/>
      <c r="I20" s="21"/>
      <c r="J20" s="23"/>
      <c r="K20" s="23"/>
      <c r="L20" s="25"/>
      <c r="M20" s="27"/>
    </row>
    <row r="21" spans="1:13" ht="23.25" x14ac:dyDescent="0.35">
      <c r="A21" s="2"/>
      <c r="B21" s="2"/>
      <c r="C21" s="2"/>
      <c r="D21" s="2"/>
      <c r="E21" s="5"/>
      <c r="F21" s="5"/>
      <c r="G21" s="5"/>
      <c r="H21" s="2"/>
      <c r="I21" s="2"/>
      <c r="J21" s="2"/>
      <c r="K21" s="2"/>
      <c r="L21" s="2"/>
      <c r="M21" s="6"/>
    </row>
    <row r="22" spans="1:13" ht="23.2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67.5" customHeight="1" x14ac:dyDescent="0.35">
      <c r="A23" s="34" t="s">
        <v>36</v>
      </c>
      <c r="B23" s="34"/>
      <c r="C23" s="2"/>
      <c r="D23" s="2"/>
      <c r="E23" s="2"/>
      <c r="F23" s="2"/>
      <c r="G23" s="2"/>
      <c r="H23" s="2"/>
      <c r="I23" s="2"/>
      <c r="J23" s="2"/>
      <c r="K23" s="35" t="s">
        <v>37</v>
      </c>
      <c r="L23" s="35"/>
      <c r="M23" s="35"/>
    </row>
    <row r="24" spans="1:13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5">
      <c r="E27" s="4"/>
    </row>
  </sheetData>
  <mergeCells count="67">
    <mergeCell ref="K16:K17"/>
    <mergeCell ref="L16:L17"/>
    <mergeCell ref="M16:M17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F16:F17"/>
    <mergeCell ref="G16:G17"/>
    <mergeCell ref="H16:H17"/>
    <mergeCell ref="I16:I17"/>
    <mergeCell ref="J16:J17"/>
    <mergeCell ref="A16:A17"/>
    <mergeCell ref="B16:B17"/>
    <mergeCell ref="C16:C17"/>
    <mergeCell ref="D16:D17"/>
    <mergeCell ref="E16:E17"/>
    <mergeCell ref="A8:C8"/>
    <mergeCell ref="L10:L11"/>
    <mergeCell ref="M10:M11"/>
    <mergeCell ref="A10:A11"/>
    <mergeCell ref="B10:B11"/>
    <mergeCell ref="C10:D10"/>
    <mergeCell ref="H10:H11"/>
    <mergeCell ref="A1:M1"/>
    <mergeCell ref="A2:C2"/>
    <mergeCell ref="D2:M2"/>
    <mergeCell ref="A3:M3"/>
    <mergeCell ref="A5:C5"/>
    <mergeCell ref="D5:M5"/>
    <mergeCell ref="A4:C4"/>
    <mergeCell ref="D4:M4"/>
    <mergeCell ref="A23:B23"/>
    <mergeCell ref="K23:M23"/>
    <mergeCell ref="A6:C6"/>
    <mergeCell ref="D6:M6"/>
    <mergeCell ref="A7:C7"/>
    <mergeCell ref="D7:M7"/>
    <mergeCell ref="I10:I11"/>
    <mergeCell ref="D8:M8"/>
    <mergeCell ref="A9:B9"/>
    <mergeCell ref="C9:D9"/>
    <mergeCell ref="E9:M9"/>
    <mergeCell ref="J10:J11"/>
    <mergeCell ref="K10:K11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</mergeCells>
  <conditionalFormatting sqref="L18:L19">
    <cfRule type="containsText" dxfId="17" priority="13" operator="containsText" text="НЕОДНОРОДНЫЕ">
      <formula>NOT(ISERROR(SEARCH("НЕОДНОРОДНЫЕ",L18)))</formula>
    </cfRule>
    <cfRule type="containsText" dxfId="16" priority="14" operator="containsText" text="ОДНОРОДНЫЕ">
      <formula>NOT(ISERROR(SEARCH("ОДНОРОДНЫЕ",L18)))</formula>
    </cfRule>
    <cfRule type="containsText" dxfId="15" priority="15" operator="containsText" text="НЕОДНОРОДНЫЕ">
      <formula>NOT(ISERROR(SEARCH("НЕОДНОРОДНЫЕ",L18)))</formula>
    </cfRule>
  </conditionalFormatting>
  <conditionalFormatting sqref="L18:L19">
    <cfRule type="containsText" dxfId="14" priority="16" operator="containsText" text="НЕ">
      <formula>NOT(ISERROR(SEARCH("НЕ",L18)))</formula>
    </cfRule>
    <cfRule type="containsText" dxfId="13" priority="17" operator="containsText" text="ОДНОРОДНЫЕ">
      <formula>NOT(ISERROR(SEARCH("ОДНОРОДНЫЕ",L18)))</formula>
    </cfRule>
    <cfRule type="containsText" dxfId="12" priority="18" operator="containsText" text="НЕОДНОРОДНЫЕ">
      <formula>NOT(ISERROR(SEARCH("НЕОДНОРОДНЫЕ",L18)))</formula>
    </cfRule>
  </conditionalFormatting>
  <conditionalFormatting sqref="L15:L16">
    <cfRule type="containsText" dxfId="11" priority="7" operator="containsText" text="НЕОДНОРОДНЫЕ">
      <formula>NOT(ISERROR(SEARCH("НЕОДНОРОДНЫЕ",L15)))</formula>
    </cfRule>
    <cfRule type="containsText" dxfId="10" priority="8" operator="containsText" text="ОДНОРОДНЫЕ">
      <formula>NOT(ISERROR(SEARCH("ОДНОРОДНЫЕ",L15)))</formula>
    </cfRule>
    <cfRule type="containsText" dxfId="9" priority="9" operator="containsText" text="НЕОДНОРОДНЫЕ">
      <formula>NOT(ISERROR(SEARCH("НЕОДНОРОДНЫЕ",L15)))</formula>
    </cfRule>
  </conditionalFormatting>
  <conditionalFormatting sqref="L15:L16">
    <cfRule type="containsText" dxfId="8" priority="10" operator="containsText" text="НЕ">
      <formula>NOT(ISERROR(SEARCH("НЕ",L15)))</formula>
    </cfRule>
    <cfRule type="containsText" dxfId="7" priority="11" operator="containsText" text="ОДНОРОДНЫЕ">
      <formula>NOT(ISERROR(SEARCH("ОДНОРОДНЫЕ",L15)))</formula>
    </cfRule>
    <cfRule type="containsText" dxfId="6" priority="12" operator="containsText" text="НЕОДНОРОДНЫЕ">
      <formula>NOT(ISERROR(SEARCH("НЕОДНОРОДНЫЕ",L15)))</formula>
    </cfRule>
  </conditionalFormatting>
  <conditionalFormatting sqref="L12:L13">
    <cfRule type="containsText" dxfId="5" priority="1" operator="containsText" text="НЕОДНОРОДНЫЕ">
      <formula>NOT(ISERROR(SEARCH("НЕОДНОРОДНЫЕ",L12)))</formula>
    </cfRule>
    <cfRule type="containsText" dxfId="4" priority="2" operator="containsText" text="ОДНОРОДНЫЕ">
      <formula>NOT(ISERROR(SEARCH("ОДНОРОДНЫЕ",L12)))</formula>
    </cfRule>
    <cfRule type="containsText" dxfId="3" priority="3" operator="containsText" text="НЕОДНОРОДНЫЕ">
      <formula>NOT(ISERROR(SEARCH("НЕОДНОРОДНЫЕ",L12)))</formula>
    </cfRule>
  </conditionalFormatting>
  <conditionalFormatting sqref="L12:L13">
    <cfRule type="containsText" dxfId="2" priority="4" operator="containsText" text="НЕ">
      <formula>NOT(ISERROR(SEARCH("НЕ",L12)))</formula>
    </cfRule>
    <cfRule type="containsText" dxfId="1" priority="5" operator="containsText" text="ОДНОРОДНЫЕ">
      <formula>NOT(ISERROR(SEARCH("ОДНОРОДНЫЕ",L12)))</formula>
    </cfRule>
    <cfRule type="containsText" dxfId="0" priority="6" operator="containsText" text="НЕОДНОРОДНЫЕ">
      <formula>NOT(ISERROR(SEARCH("НЕОДНОРОДНЫЕ",L12)))</formula>
    </cfRule>
  </conditionalFormatting>
  <pageMargins left="0.23622047244094491" right="0.23622047244094491" top="0.74803149606299213" bottom="0.74803149606299213" header="0.31496062992125984" footer="0.31496062992125984"/>
  <pageSetup paperSize="9" scale="4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1" sqref="B4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псо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2026-08-17T11:32:37Z</dcterms:modified>
</cp:coreProperties>
</file>