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Расчет НМЦК" sheetId="1" state="visible" r:id="rId1"/>
  </sheets>
  <definedNames>
    <definedName name="_xlnm.Print_Area" localSheetId="0" hidden="0">'Расчет НМЦК'!$A$1:$P$26</definedName>
    <definedName name="Print_Titles" localSheetId="0" hidden="0">'Расчет НМЦК'!$5:$7</definedName>
    <definedName name="_xlnm._FilterDatabase" localSheetId="0" hidden="1">'Расчет НМЦК'!$A$7:$AC$7</definedName>
    <definedName name="_xlnm._FilterDatabase" localSheetId="0" hidden="1">'Расчет НМЦК'!$A$7:$AC$7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<sst xmlns="http://schemas.openxmlformats.org/spreadsheetml/2006/main" count="53" uniqueCount="53">
  <si>
    <t xml:space="preserve">Приложение № 1</t>
  </si>
  <si>
    <t xml:space="preserve">к приложению № 2 "Обоснование начальной (максимальноый ) цены контракта"</t>
  </si>
  <si>
    <t xml:space="preserve">Обоснование начальной (максимальной) цены контракта на  поставку игрового оборудования, строительных материалов и комплектующих для детских игровых и спортивных площадок, находящихся на ул.Щирова и ул.Красная Горка</t>
  </si>
  <si>
    <t>№</t>
  </si>
  <si>
    <t xml:space="preserve">Используемый метод определения НМЦК:</t>
  </si>
  <si>
    <t xml:space="preserve">Метод сопоставимых рыночных цен (анализ рынка) в соответствии с ч.6 ст.22 Федерального закона от 05.04.2013 № 44-ФЗ "О контрактной системе в сфере закупок товаров, работ, услуг для обеспечения государственных и муниципальных нужд"</t>
  </si>
  <si>
    <t xml:space="preserve">Наименование предмета закупки
(товара, работы, услуги)</t>
  </si>
  <si>
    <t xml:space="preserve">ОКПД 2/ КТРУ</t>
  </si>
  <si>
    <t xml:space="preserve">Ед. изм</t>
  </si>
  <si>
    <t>Кол-во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</si>
  <si>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</si>
  <si>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Н(М)ЦК**</t>
  </si>
  <si>
    <t xml:space="preserve">Н(М)ЦК определяемая методом сопоставимых рыночных цен (анализа рынка)*</t>
  </si>
  <si>
    <t xml:space="preserve">Коммерческое предложение № 1    </t>
  </si>
  <si>
    <t xml:space="preserve">Коммерческое предложение № 2 </t>
  </si>
  <si>
    <t xml:space="preserve">Коммерческое предложение № 3</t>
  </si>
  <si>
    <t xml:space="preserve">Применяемый коэффициент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</si>
  <si>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</si>
  <si>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</si>
  <si>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/>
        <sz val="11"/>
        <rFont val="Times New Roman"/>
      </rPr>
      <t xml:space="preserve">коэффициент вариации цен V (%)           </t>
    </r>
    <r>
      <rPr>
        <i/>
        <sz val="11"/>
        <rFont val="Times New Roman"/>
      </rPr>
      <t xml:space="preserve">         </t>
    </r>
  </si>
  <si>
    <r>
      <rPr>
        <b/>
        <sz val="11"/>
        <rFont val="Times New Roman"/>
      </rPr>
      <t xml:space="preserve">Расчет Н(М)ЦК по формуле   </t>
    </r>
    <r>
      <rPr>
        <sz val="11"/>
        <rFont val="Times New Roman"/>
      </rPr>
      <t xml:space="preserve">                                </t>
    </r>
  </si>
  <si>
    <t xml:space="preserve">Цена за единицу изм. (руб.)</t>
  </si>
  <si>
    <t xml:space="preserve">Цена за единицу изм. с округлением  до сотых долей после запятой (руб.)</t>
  </si>
  <si>
    <t xml:space="preserve">Н(М)ЦК, контракта с учетом округления цены за единицу (руб.)</t>
  </si>
  <si>
    <t xml:space="preserve">Детская карусель с рулём и полукруглым сиденьем</t>
  </si>
  <si>
    <t>28.99.32.110</t>
  </si>
  <si>
    <t>шт</t>
  </si>
  <si>
    <t>-</t>
  </si>
  <si>
    <t xml:space="preserve">Информационная табличка</t>
  </si>
  <si>
    <t>25.11.23.120</t>
  </si>
  <si>
    <t xml:space="preserve">Ручка дверная с врезным замком</t>
  </si>
  <si>
    <t>29.32.30.233</t>
  </si>
  <si>
    <t xml:space="preserve">Качель-гнездо с подвесами</t>
  </si>
  <si>
    <t>32.30.15.239</t>
  </si>
  <si>
    <t xml:space="preserve">Гимнастическое кольцо с подвесом</t>
  </si>
  <si>
    <t>32.30.14.112</t>
  </si>
  <si>
    <t xml:space="preserve">Закрытое сиденье  без подвесов </t>
  </si>
  <si>
    <t xml:space="preserve">Сиденье без подвесов </t>
  </si>
  <si>
    <t xml:space="preserve">Колпачок составной круглый для болта М6</t>
  </si>
  <si>
    <t>22.29.29.190</t>
  </si>
  <si>
    <t xml:space="preserve">Колпачок составной круглый для болта М8</t>
  </si>
  <si>
    <r>
      <rPr>
        <b/>
        <sz val="14"/>
        <color indexed="65"/>
        <rFont val="Times New Roman"/>
      </rPr>
      <t>В</t>
    </r>
    <r>
      <rPr>
        <b/>
        <sz val="14"/>
        <rFont val="Times New Roman"/>
      </rPr>
      <t xml:space="preserve">В результате проведенного расчета Н(М)Ц контракта составила (в руб.):</t>
    </r>
    <r>
      <rPr>
        <b/>
        <sz val="14"/>
        <color indexed="65"/>
        <rFont val="Times New Roman"/>
      </rPr>
      <t xml:space="preserve">ВВ </t>
    </r>
  </si>
  <si>
    <t xml:space="preserve">* Расчёт начальной (максимальной) цены по позиции производится по формуле:</t>
  </si>
  <si>
    <r>
      <rPr>
        <sz val="12"/>
        <rFont val="Times New Roman"/>
      </rPr>
      <t xml:space="preserve">где:
 - НМЦК </t>
    </r>
    <r>
      <rPr>
        <vertAlign val="superscript"/>
        <sz val="12"/>
        <rFont val="Times New Roman"/>
      </rPr>
      <t>рын</t>
    </r>
    <r>
      <rPr>
        <sz val="12"/>
        <rFont val="Times New Roman"/>
      </rPr>
      <t xml:space="preserve">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2"/>
        <rFont val="Times New Roman"/>
      </rPr>
      <t>ц</t>
    </r>
    <r>
      <rPr>
        <vertAlign val="subscript"/>
        <sz val="12"/>
        <rFont val="Times New Roman"/>
      </rPr>
      <t xml:space="preserve">i  </t>
    </r>
    <r>
      <rPr>
        <sz val="12"/>
        <rFont val="Times New Roman"/>
      </rPr>
      <t xml:space="preserve">-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
</t>
    </r>
  </si>
  <si>
    <t xml:space="preserve">Расчет начальной (максимальной) цены контракта составлен:</t>
  </si>
  <si>
    <t xml:space="preserve">                                             /</t>
  </si>
  <si>
    <t xml:space="preserve">«___» ____________ 2026г.</t>
  </si>
  <si>
    <t>(должность)</t>
  </si>
  <si>
    <t>(подпись)</t>
  </si>
  <si>
    <t xml:space="preserve">(фамилия, инициалы)</t>
  </si>
  <si>
    <t>(дата)</t>
  </si>
  <si>
    <t xml:space="preserve">Расчет начальной (максимальной) цены контракта, включая метод расчета НМЦК, наименование и единицы измерения ТРУ, цены за единицы измерения ТРУ в соответствии с коммерческими предложениями, коэффициент вариации цен, достоверность расчета НМЦ ТРУ проверен  и согласован сотрудником планово-экономического отдела</t>
  </si>
  <si>
    <t xml:space="preserve">«___» ____________ 202__ г.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</si>
</sst>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_₽_-;\-* #,##0.00\ _₽_-;_-* \-??\ _₽_-;_-@_-"/>
    <numFmt numFmtId="161" formatCode="0.000"/>
  </numFmts>
  <fonts count="14">
    <font>
      <sz val="11.000000"/>
      <color theme="1"/>
      <name val="Calibri"/>
    </font>
    <font>
      <sz val="10.000000"/>
      <name val="Arial"/>
    </font>
    <font>
      <sz val="10.000000"/>
      <name val="Arial Cyr"/>
    </font>
    <font>
      <sz val="10.000000"/>
      <name val="Times New Roman"/>
    </font>
    <font>
      <sz val="14.000000"/>
      <name val="Times New Roman"/>
    </font>
    <font>
      <b/>
      <sz val="14.000000"/>
      <name val="Times New Roman"/>
    </font>
    <font>
      <b/>
      <sz val="12.000000"/>
      <name val="Times New Roman"/>
    </font>
    <font>
      <b/>
      <sz val="11.000000"/>
      <name val="Times New Roman"/>
    </font>
    <font>
      <sz val="12.000000"/>
      <name val="Times New Roman"/>
    </font>
    <font>
      <sz val="11.000000"/>
      <name val="Times New Roman"/>
    </font>
    <font>
      <sz val="11.000000"/>
      <color theme="1"/>
      <name val="Times New Roman"/>
    </font>
    <font>
      <b val="0"/>
      <i val="0"/>
      <strike val="0"/>
      <u val="none"/>
      <sz val="12.000000"/>
      <name val="Times New Roman"/>
    </font>
    <font>
      <b val="0"/>
      <i val="0"/>
      <strike val="0"/>
      <u val="none"/>
      <sz val="11.000000"/>
      <name val="Times New Roman"/>
    </font>
    <font>
      <b/>
      <sz val="14.000000"/>
      <color indexed="65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8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1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</cellStyleXfs>
  <cellXfs count="47">
    <xf fontId="0" fillId="0" borderId="0" numFmtId="0" xfId="0" applyProtection="0">
      <protection hidden="0" locked="1"/>
    </xf>
    <xf fontId="3" fillId="0" borderId="0" numFmtId="0" xfId="0" applyFont="1" applyProtection="1">
      <protection hidden="0" locked="1"/>
    </xf>
    <xf fontId="4" fillId="0" borderId="0" numFmtId="0" xfId="0" applyFont="1" applyAlignment="1" applyProtection="1">
      <alignment horizontal="right" vertical="center"/>
      <protection hidden="0" locked="1"/>
    </xf>
    <xf fontId="4" fillId="0" borderId="1" numFmtId="0" xfId="0" applyFont="1" applyBorder="1" applyAlignment="1" applyProtection="1">
      <alignment horizontal="right" vertical="center"/>
      <protection hidden="0" locked="1"/>
    </xf>
    <xf fontId="4" fillId="0" borderId="0" numFmtId="0" xfId="0" applyFont="1" applyProtection="1">
      <protection hidden="0" locked="1"/>
    </xf>
    <xf fontId="5" fillId="0" borderId="2" numFmtId="0" xfId="0" applyFont="1" applyBorder="1" applyAlignment="1" applyProtection="1">
      <alignment horizontal="center" vertical="center" wrapText="1"/>
      <protection hidden="0" locked="0"/>
    </xf>
    <xf fontId="6" fillId="0" borderId="2" numFmtId="0" xfId="0" applyFont="1" applyBorder="1" applyAlignment="1" applyProtection="1">
      <alignment horizontal="center" vertical="center" wrapText="1"/>
      <protection hidden="0" locked="1"/>
    </xf>
    <xf fontId="5" fillId="0" borderId="2" numFmtId="0" xfId="0" applyFont="1" applyBorder="1" applyAlignment="1" applyProtection="1">
      <alignment horizontal="center" vertical="center" wrapText="1"/>
      <protection hidden="0" locked="1"/>
    </xf>
    <xf fontId="6" fillId="0" borderId="2" numFmtId="2" xfId="0" applyNumberFormat="1" applyFont="1" applyBorder="1" applyAlignment="1" applyProtection="1">
      <alignment horizontal="center" vertical="top" wrapText="1"/>
      <protection hidden="0" locked="1"/>
    </xf>
    <xf fontId="6" fillId="0" borderId="2" numFmtId="0" xfId="0" applyFont="1" applyBorder="1" applyAlignment="1" applyProtection="1">
      <alignment horizontal="center" vertical="top" wrapText="1"/>
      <protection hidden="0" locked="1"/>
    </xf>
    <xf fontId="6" fillId="0" borderId="3" numFmtId="0" xfId="0" applyFont="1" applyBorder="1" applyAlignment="1" applyProtection="1">
      <alignment horizontal="center" vertical="top" wrapText="1"/>
      <protection hidden="0" locked="1"/>
    </xf>
    <xf fontId="7" fillId="0" borderId="2" numFmtId="0" xfId="0" applyFont="1" applyBorder="1" applyAlignment="1" applyProtection="1">
      <alignment horizontal="center" vertical="top" wrapText="1"/>
      <protection hidden="0" locked="1"/>
    </xf>
    <xf fontId="3" fillId="2" borderId="0" numFmtId="0" xfId="0" applyFont="1" applyFill="1" applyProtection="1">
      <protection hidden="0" locked="1"/>
    </xf>
    <xf fontId="8" fillId="2" borderId="4" numFmtId="0" xfId="0" applyFont="1" applyFill="1" applyBorder="1" applyAlignment="1" applyProtection="1">
      <alignment horizontal="center" vertical="center" wrapText="1"/>
      <protection hidden="0" locked="1"/>
    </xf>
    <xf fontId="8" fillId="0" borderId="2" numFmtId="49" xfId="0" applyNumberFormat="1" applyFont="1" applyBorder="1" applyAlignment="1" applyProtection="1">
      <alignment horizontal="left" vertical="center" wrapText="1"/>
      <protection hidden="0" locked="1"/>
    </xf>
    <xf fontId="8" fillId="0" borderId="2" numFmtId="49" xfId="0" applyNumberFormat="1" applyFont="1" applyBorder="1" applyAlignment="1" applyProtection="1">
      <alignment horizontal="center" vertical="center" wrapText="1"/>
      <protection hidden="0" locked="1"/>
    </xf>
    <xf fontId="9" fillId="0" borderId="2" numFmtId="0" xfId="0" applyFont="1" applyBorder="1" applyAlignment="1" applyProtection="1">
      <alignment horizontal="center" vertical="center"/>
      <protection hidden="0" locked="1"/>
    </xf>
    <xf fontId="10" fillId="3" borderId="5" numFmtId="4" xfId="0" applyNumberFormat="1" applyFont="1" applyFill="1" applyBorder="1" applyAlignment="1" applyProtection="1">
      <alignment horizontal="center" vertical="center" wrapText="1"/>
    </xf>
    <xf fontId="10" fillId="3" borderId="6" numFmtId="4" xfId="0" applyNumberFormat="1" applyFont="1" applyFill="1" applyBorder="1" applyAlignment="1" applyProtection="1">
      <alignment horizontal="center" vertical="center" wrapText="1"/>
    </xf>
    <xf fontId="8" fillId="2" borderId="7" numFmtId="2" xfId="0" applyNumberFormat="1" applyFont="1" applyFill="1" applyBorder="1" applyAlignment="1" applyProtection="1">
      <alignment horizontal="center" vertical="center" wrapText="1"/>
      <protection hidden="0" locked="0"/>
    </xf>
    <xf fontId="8" fillId="2" borderId="2" numFmtId="4" xfId="0" applyNumberFormat="1" applyFont="1" applyFill="1" applyBorder="1" applyAlignment="1" applyProtection="1">
      <alignment horizontal="center" vertical="center" wrapText="1"/>
      <protection hidden="0" locked="1"/>
    </xf>
    <xf fontId="8" fillId="2" borderId="2" numFmtId="4" xfId="0" applyNumberFormat="1" applyFont="1" applyFill="1" applyBorder="1" applyAlignment="1" applyProtection="1">
      <alignment horizontal="center" vertical="center"/>
      <protection hidden="0" locked="1"/>
    </xf>
    <xf fontId="6" fillId="2" borderId="2" numFmtId="4" xfId="0" applyNumberFormat="1" applyFont="1" applyFill="1" applyBorder="1" applyAlignment="1" applyProtection="1">
      <alignment horizontal="center" vertical="center" wrapText="1"/>
      <protection hidden="0" locked="1"/>
    </xf>
    <xf fontId="6" fillId="4" borderId="2" numFmtId="160" xfId="1" applyNumberFormat="1" applyFont="1" applyFill="1" applyBorder="1" applyAlignment="1" applyProtection="1">
      <alignment horizontal="center" vertical="center" wrapText="1"/>
      <protection hidden="0" locked="1"/>
    </xf>
    <xf fontId="9" fillId="0" borderId="8" numFmtId="0" xfId="0" applyFont="1" applyBorder="1" applyAlignment="1" applyProtection="1">
      <alignment horizontal="center" vertical="center"/>
      <protection hidden="0" locked="1"/>
    </xf>
    <xf fontId="10" fillId="0" borderId="6" numFmtId="4" xfId="0" applyNumberFormat="1" applyFont="1" applyBorder="1" applyAlignment="1" applyProtection="1">
      <alignment horizontal="center" vertical="center" wrapText="1"/>
    </xf>
    <xf fontId="10" fillId="4" borderId="6" numFmtId="4" xfId="0" applyNumberFormat="1" applyFont="1" applyFill="1" applyBorder="1" applyAlignment="1" applyProtection="1">
      <alignment horizontal="center" vertical="center" wrapText="1"/>
    </xf>
    <xf fontId="6" fillId="4" borderId="2" numFmtId="4" xfId="0" applyNumberFormat="1" applyFont="1" applyFill="1" applyBorder="1" applyAlignment="1" applyProtection="1">
      <alignment horizontal="center" vertical="center" wrapText="1"/>
      <protection hidden="0" locked="1"/>
    </xf>
    <xf fontId="6" fillId="0" borderId="2" numFmtId="160" xfId="1" applyNumberFormat="1" applyFont="1" applyBorder="1" applyAlignment="1" applyProtection="1">
      <alignment horizontal="center" vertical="center" wrapText="1"/>
      <protection hidden="0" locked="1"/>
    </xf>
    <xf fontId="8" fillId="0" borderId="0" numFmtId="49" xfId="0" applyNumberFormat="1" applyFont="1" applyAlignment="1" applyProtection="1">
      <alignment horizontal="center" vertical="center" wrapText="1"/>
      <protection hidden="0" locked="1"/>
    </xf>
    <xf fontId="9" fillId="4" borderId="9" numFmtId="2" xfId="0" applyNumberFormat="1" applyFont="1" applyFill="1" applyBorder="1" applyAlignment="1" applyProtection="1">
      <alignment horizontal="center" vertical="center"/>
      <protection hidden="0" locked="1"/>
    </xf>
    <xf fontId="11" fillId="0" borderId="6" numFmtId="49" xfId="0" applyNumberFormat="1" applyFont="1" applyBorder="1" applyAlignment="1" applyProtection="1">
      <alignment horizontal="center" vertical="top" wrapText="1"/>
      <protection hidden="0" locked="1"/>
    </xf>
    <xf fontId="9" fillId="4" borderId="2" numFmtId="2" xfId="0" applyNumberFormat="1" applyFont="1" applyFill="1" applyBorder="1" applyAlignment="1" applyProtection="1">
      <alignment horizontal="center" vertical="center"/>
      <protection hidden="0" locked="1"/>
    </xf>
    <xf fontId="12" fillId="0" borderId="2" numFmtId="49" xfId="0" applyNumberFormat="1" applyFont="1" applyBorder="1" applyAlignment="1" applyProtection="1">
      <alignment horizontal="left" vertical="center" wrapText="1"/>
      <protection hidden="0" locked="1"/>
    </xf>
    <xf fontId="3" fillId="0" borderId="0" numFmtId="0" xfId="0" applyFont="1" applyAlignment="1" applyProtection="1">
      <alignment vertical="center"/>
      <protection hidden="0" locked="1"/>
    </xf>
    <xf fontId="13" fillId="0" borderId="2" numFmtId="161" xfId="0" applyNumberFormat="1" applyFont="1" applyBorder="1" applyAlignment="1" applyProtection="1">
      <alignment horizontal="right" vertical="center"/>
      <protection hidden="0" locked="1"/>
    </xf>
    <xf fontId="6" fillId="0" borderId="9" numFmtId="4" xfId="0" applyNumberFormat="1" applyFont="1" applyBorder="1" applyAlignment="1" applyProtection="1">
      <alignment horizontal="center" vertical="center" wrapText="1"/>
      <protection hidden="0" locked="1"/>
    </xf>
    <xf fontId="8" fillId="2" borderId="0" numFmtId="0" xfId="0" applyFont="1" applyFill="1" applyAlignment="1" applyProtection="1">
      <alignment horizontal="left" vertical="center" wrapText="1"/>
      <protection hidden="0" locked="1"/>
    </xf>
    <xf fontId="5" fillId="0" borderId="0" numFmtId="0" xfId="0" applyFont="1" applyAlignment="1" applyProtection="1">
      <alignment vertical="center" wrapText="1"/>
      <protection hidden="0" locked="1"/>
    </xf>
    <xf fontId="5" fillId="2" borderId="0" numFmtId="0" xfId="0" applyFont="1" applyFill="1" applyAlignment="1" applyProtection="1">
      <alignment vertical="center" wrapText="1"/>
      <protection hidden="0" locked="1"/>
    </xf>
    <xf fontId="5" fillId="0" borderId="0" numFmtId="0" xfId="0" applyFont="1" applyAlignment="1" applyProtection="1">
      <alignment horizontal="left" vertical="center" wrapText="1"/>
      <protection hidden="0" locked="0"/>
    </xf>
    <xf fontId="4" fillId="0" borderId="1" numFmtId="0" xfId="0" applyFont="1" applyBorder="1" applyAlignment="1" applyProtection="1">
      <alignment horizontal="center"/>
      <protection hidden="0" locked="0"/>
    </xf>
    <xf fontId="4" fillId="0" borderId="0" numFmtId="0" xfId="0" applyFont="1" applyProtection="1">
      <protection hidden="0" locked="0"/>
    </xf>
    <xf fontId="4" fillId="0" borderId="0" numFmtId="0" xfId="0" applyFont="1" applyAlignment="1" applyProtection="1">
      <alignment horizontal="center"/>
      <protection hidden="0" locked="0"/>
    </xf>
    <xf fontId="8" fillId="0" borderId="0" numFmtId="0" xfId="0" applyFont="1" applyProtection="1">
      <protection hidden="0" locked="1"/>
    </xf>
    <xf fontId="8" fillId="0" borderId="0" numFmtId="0" xfId="0" applyFont="1" applyAlignment="1" applyProtection="1">
      <alignment horizontal="center"/>
      <protection hidden="0" locked="0"/>
    </xf>
    <xf fontId="8" fillId="0" borderId="0" numFmtId="0" xfId="0" applyFont="1" applyProtection="1">
      <protection hidden="0" locked="0"/>
    </xf>
  </cellXfs>
  <cellStyles count="8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3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</xdr:col>
      <xdr:colOff>119880</xdr:colOff>
      <xdr:row>6</xdr:row>
      <xdr:rowOff>563400</xdr:rowOff>
    </xdr:from>
    <xdr:to>
      <xdr:col>12</xdr:col>
      <xdr:colOff>951120</xdr:colOff>
      <xdr:row>6</xdr:row>
      <xdr:rowOff>1130400</xdr:rowOff>
    </xdr:to>
    <xdr:pic>
      <xdr:nvPicPr>
        <xdr:cNvPr id="0" name="Picture 5" descr=""/>
        <xdr:cNvPicPr/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6097760" y="2925720"/>
          <a:ext cx="831240" cy="5670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12</xdr:col>
      <xdr:colOff>51120</xdr:colOff>
      <xdr:row>6</xdr:row>
      <xdr:rowOff>239040</xdr:rowOff>
    </xdr:from>
    <xdr:to>
      <xdr:col>12</xdr:col>
      <xdr:colOff>200880</xdr:colOff>
      <xdr:row>6</xdr:row>
      <xdr:rowOff>668520</xdr:rowOff>
    </xdr:to>
    <xdr:pic>
      <xdr:nvPicPr>
        <xdr:cNvPr id="1" name="Picture 6" descr=""/>
        <xdr:cNvPicPr/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6029000" y="2601360"/>
          <a:ext cx="149760" cy="42948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453960</xdr:colOff>
      <xdr:row>16</xdr:row>
      <xdr:rowOff>504717</xdr:rowOff>
    </xdr:from>
    <xdr:to>
      <xdr:col>7</xdr:col>
      <xdr:colOff>730078</xdr:colOff>
      <xdr:row>18</xdr:row>
      <xdr:rowOff>115920</xdr:rowOff>
    </xdr:to>
    <xdr:pic>
      <xdr:nvPicPr>
        <xdr:cNvPr id="2" name="Picture 2" descr=""/>
        <xdr:cNvPicPr/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5474995" y="6110861"/>
          <a:ext cx="4548761" cy="386808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showRuler="1" view="normal" topLeftCell="B1" zoomScale="85" workbookViewId="0">
      <selection activeCell="A20" activeCellId="0" sqref="A20"/>
    </sheetView>
  </sheetViews>
  <sheetFormatPr defaultColWidth="9.1484375" defaultRowHeight="14.25"/>
  <cols>
    <col customWidth="1" min="1" max="1" style="1" width="6.8499999999999996"/>
    <col customWidth="1" min="2" max="2" style="1" width="46.149999999999999"/>
    <col customWidth="1" min="3" max="3" style="1" width="22.289999999999999"/>
    <col customWidth="1" min="4" max="4" style="1" width="7.5700000000000003"/>
    <col customWidth="1" min="5" max="5" style="1" width="14.859999999999999"/>
    <col customWidth="1" min="6" max="8" style="1" width="20.710000000000001"/>
    <col customWidth="1" min="9" max="9" style="1" width="17.420000000000002"/>
    <col customWidth="1" min="10" max="10" style="1" width="19.57"/>
    <col customWidth="1" min="11" max="11" style="1" width="15.42"/>
    <col customWidth="1" min="12" max="12" style="1" width="14.42"/>
    <col customWidth="1" min="13" max="13" style="1" width="17.420000000000002"/>
    <col customWidth="1" min="14" max="14" style="1" width="15.710000000000001"/>
    <col customWidth="1" min="15" max="15" style="1" width="19.710000000000001"/>
    <col customWidth="1" min="16" max="16" style="1" width="19.140000000000001"/>
    <col customWidth="1" min="17" max="17" style="1" width="14.710000000000001"/>
    <col customWidth="1" min="18" max="18" style="1" width="12.15"/>
    <col customWidth="0" min="19" max="16384" style="1" width="9.1400000000000006"/>
  </cols>
  <sheetData>
    <row r="1" ht="21.75" customHeight="1">
      <c r="M1" s="2" t="s">
        <v>0</v>
      </c>
      <c r="N1" s="2"/>
      <c r="O1" s="2"/>
      <c r="P1" s="2"/>
    </row>
    <row r="2" ht="21.75" customHeight="1">
      <c r="J2" s="2" t="s">
        <v>1</v>
      </c>
      <c r="K2" s="2"/>
      <c r="L2" s="2"/>
      <c r="M2" s="2"/>
      <c r="N2" s="2"/>
      <c r="O2" s="2"/>
      <c r="P2" s="2"/>
    </row>
    <row r="3" ht="15" customHeight="1">
      <c r="J3" s="3"/>
      <c r="K3" s="3"/>
      <c r="L3" s="3"/>
      <c r="M3" s="3"/>
      <c r="N3" s="3"/>
      <c r="O3" s="3"/>
      <c r="P3" s="3"/>
    </row>
    <row r="4" s="4" customFormat="1" ht="36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="4" customFormat="1" ht="38.25" customHeight="1">
      <c r="A5" s="6" t="s">
        <v>3</v>
      </c>
      <c r="B5" s="7" t="s">
        <v>4</v>
      </c>
      <c r="C5" s="7"/>
      <c r="D5" s="7" t="s">
        <v>5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ht="53.25" customHeight="1">
      <c r="A6" s="6"/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/>
      <c r="H6" s="6"/>
      <c r="I6" s="6"/>
      <c r="J6" s="8" t="s">
        <v>11</v>
      </c>
      <c r="K6" s="8"/>
      <c r="L6" s="8"/>
      <c r="M6" s="9" t="s">
        <v>12</v>
      </c>
      <c r="N6" s="9"/>
      <c r="O6" s="9"/>
      <c r="P6" s="9"/>
    </row>
    <row r="7" ht="93.75" customHeight="1">
      <c r="A7" s="6"/>
      <c r="B7" s="6"/>
      <c r="C7" s="6"/>
      <c r="D7" s="6"/>
      <c r="E7" s="6"/>
      <c r="F7" s="10" t="s">
        <v>13</v>
      </c>
      <c r="G7" s="10" t="s">
        <v>14</v>
      </c>
      <c r="H7" s="10" t="s">
        <v>15</v>
      </c>
      <c r="I7" s="9" t="s">
        <v>16</v>
      </c>
      <c r="J7" s="9" t="s">
        <v>17</v>
      </c>
      <c r="K7" s="9" t="s">
        <v>18</v>
      </c>
      <c r="L7" s="11" t="s">
        <v>19</v>
      </c>
      <c r="M7" s="11" t="s">
        <v>20</v>
      </c>
      <c r="N7" s="11" t="s">
        <v>21</v>
      </c>
      <c r="O7" s="11" t="s">
        <v>22</v>
      </c>
      <c r="P7" s="11" t="s">
        <v>23</v>
      </c>
    </row>
    <row r="8" s="12" customFormat="1" ht="30">
      <c r="A8" s="13">
        <v>1</v>
      </c>
      <c r="B8" s="14" t="s">
        <v>24</v>
      </c>
      <c r="C8" s="15" t="s">
        <v>25</v>
      </c>
      <c r="D8" s="15" t="s">
        <v>26</v>
      </c>
      <c r="E8" s="16">
        <v>1</v>
      </c>
      <c r="F8" s="17">
        <v>273240</v>
      </c>
      <c r="G8" s="18">
        <v>254188</v>
      </c>
      <c r="H8" s="18">
        <v>290628</v>
      </c>
      <c r="I8" s="19" t="s">
        <v>27</v>
      </c>
      <c r="J8" s="20">
        <f t="shared" ref="J8:J9" si="0">AVERAGE(F8:H8)</f>
        <v>272685.33333333331</v>
      </c>
      <c r="K8" s="21">
        <f t="shared" ref="K8:K9" si="1">SQRT(((SUM((POWER(H8-J8,2)),(POWER(G8-J8,2)),(POWER(F8-J8,2)))/(COLUMNS(F8:H8)-1))))</f>
        <v>18226.330989349815</v>
      </c>
      <c r="L8" s="21">
        <f t="shared" ref="L8:L9" si="2">K8/J8*100</f>
        <v>6.6840158825373139</v>
      </c>
      <c r="M8" s="20">
        <f t="shared" ref="M8:M9" si="3">((E8/3)*(SUM(F8:H8)))</f>
        <v>272685.33333333331</v>
      </c>
      <c r="N8" s="22">
        <f t="shared" ref="N8:N9" si="4">M8/E8</f>
        <v>272685.33333333331</v>
      </c>
      <c r="O8" s="22">
        <f t="shared" ref="O8:O9" si="5">MROUND(N8,0.01)</f>
        <v>272685.33000000002</v>
      </c>
      <c r="P8" s="23">
        <f t="shared" ref="P8:P9" si="6">O8*E8</f>
        <v>272685.33000000002</v>
      </c>
    </row>
    <row r="9" s="12" customFormat="1" ht="15">
      <c r="A9" s="13">
        <v>2</v>
      </c>
      <c r="B9" s="14" t="s">
        <v>28</v>
      </c>
      <c r="C9" s="15" t="s">
        <v>29</v>
      </c>
      <c r="D9" s="15" t="s">
        <v>26</v>
      </c>
      <c r="E9" s="24">
        <v>2</v>
      </c>
      <c r="F9" s="25">
        <v>3795</v>
      </c>
      <c r="G9" s="26">
        <v>3851.9299999999998</v>
      </c>
      <c r="H9" s="25">
        <v>4036.5</v>
      </c>
      <c r="I9" s="19" t="s">
        <v>27</v>
      </c>
      <c r="J9" s="20">
        <f t="shared" si="0"/>
        <v>3894.4766666666669</v>
      </c>
      <c r="K9" s="21">
        <f t="shared" si="1"/>
        <v>126.24668959356258</v>
      </c>
      <c r="L9" s="21">
        <f t="shared" si="2"/>
        <v>3.2416856075714726</v>
      </c>
      <c r="M9" s="20">
        <f t="shared" si="3"/>
        <v>7788.9533333333329</v>
      </c>
      <c r="N9" s="22">
        <f t="shared" si="4"/>
        <v>3894.4766666666665</v>
      </c>
      <c r="O9" s="27">
        <f t="shared" si="5"/>
        <v>3894.48</v>
      </c>
      <c r="P9" s="28">
        <f t="shared" si="6"/>
        <v>7788.96</v>
      </c>
    </row>
    <row r="10" s="12" customFormat="1" ht="15">
      <c r="A10" s="13">
        <v>3</v>
      </c>
      <c r="B10" s="14" t="s">
        <v>30</v>
      </c>
      <c r="C10" s="29" t="s">
        <v>31</v>
      </c>
      <c r="D10" s="15" t="s">
        <v>26</v>
      </c>
      <c r="E10" s="24">
        <v>2</v>
      </c>
      <c r="F10" s="25">
        <v>6704.5</v>
      </c>
      <c r="G10" s="25">
        <v>6805.0699999999997</v>
      </c>
      <c r="H10" s="25">
        <v>7131.1499999999996</v>
      </c>
      <c r="I10" s="19" t="s">
        <v>27</v>
      </c>
      <c r="J10" s="20">
        <f t="shared" ref="J10:J16" si="7">AVERAGE(F10:H10)</f>
        <v>6880.2400000000007</v>
      </c>
      <c r="K10" s="21">
        <f t="shared" ref="K10:K16" si="8">SQRT(((SUM((POWER(H10-J10,2)),(POWER(G10-J10,2)),(POWER(F10-J10,2)))/(COLUMNS(F10:H10)-1))))</f>
        <v>223.0368855144815</v>
      </c>
      <c r="L10" s="21">
        <f t="shared" ref="L10:L16" si="9">K10/J10*100</f>
        <v>3.2417021137995405</v>
      </c>
      <c r="M10" s="20">
        <f t="shared" ref="M10:M16" si="10">((E10/3)*(SUM(F10:H10)))</f>
        <v>13760.48</v>
      </c>
      <c r="N10" s="22">
        <f t="shared" ref="N10:N16" si="11">M10/E10</f>
        <v>6880.2399999999998</v>
      </c>
      <c r="O10" s="27">
        <f t="shared" ref="O10:O16" si="12">MROUND(N10,0.01)</f>
        <v>6880.2399999999998</v>
      </c>
      <c r="P10" s="28">
        <f t="shared" ref="P10:P16" si="13">O10*E10</f>
        <v>13760.48</v>
      </c>
    </row>
    <row r="11" s="12" customFormat="1" ht="15">
      <c r="A11" s="13">
        <v>4</v>
      </c>
      <c r="B11" s="14" t="s">
        <v>32</v>
      </c>
      <c r="C11" s="15" t="s">
        <v>33</v>
      </c>
      <c r="D11" s="15" t="s">
        <v>26</v>
      </c>
      <c r="E11" s="24">
        <v>1</v>
      </c>
      <c r="F11" s="25">
        <v>64578.25</v>
      </c>
      <c r="G11" s="25">
        <v>69824.259999999995</v>
      </c>
      <c r="H11" s="25">
        <v>68687.779999999999</v>
      </c>
      <c r="I11" s="19" t="s">
        <v>27</v>
      </c>
      <c r="J11" s="20">
        <f t="shared" si="7"/>
        <v>67696.763333333336</v>
      </c>
      <c r="K11" s="21">
        <f t="shared" si="8"/>
        <v>2759.8443353264188</v>
      </c>
      <c r="L11" s="21">
        <f t="shared" si="9"/>
        <v>4.0767744267730652</v>
      </c>
      <c r="M11" s="20">
        <f t="shared" si="10"/>
        <v>67696.763333333336</v>
      </c>
      <c r="N11" s="22">
        <f t="shared" si="11"/>
        <v>67696.763333333336</v>
      </c>
      <c r="O11" s="22">
        <f t="shared" si="12"/>
        <v>67696.759999999995</v>
      </c>
      <c r="P11" s="23">
        <f t="shared" si="13"/>
        <v>67696.759999999995</v>
      </c>
    </row>
    <row r="12" s="12" customFormat="1" ht="15">
      <c r="A12" s="13">
        <v>5</v>
      </c>
      <c r="B12" s="14" t="s">
        <v>34</v>
      </c>
      <c r="C12" s="15" t="s">
        <v>35</v>
      </c>
      <c r="D12" s="15" t="s">
        <v>26</v>
      </c>
      <c r="E12" s="24">
        <v>2</v>
      </c>
      <c r="F12" s="25">
        <v>10246.5</v>
      </c>
      <c r="G12" s="25">
        <v>10920.205</v>
      </c>
      <c r="H12" s="25">
        <v>10898.549999999999</v>
      </c>
      <c r="I12" s="19" t="s">
        <v>27</v>
      </c>
      <c r="J12" s="20">
        <f t="shared" si="7"/>
        <v>10688.418333333333</v>
      </c>
      <c r="K12" s="21">
        <f t="shared" si="8"/>
        <v>382.8656353844429</v>
      </c>
      <c r="L12" s="21">
        <f t="shared" si="9"/>
        <v>3.5820607263323772</v>
      </c>
      <c r="M12" s="20">
        <f t="shared" si="10"/>
        <v>21376.836666666666</v>
      </c>
      <c r="N12" s="22">
        <f t="shared" si="11"/>
        <v>10688.418333333333</v>
      </c>
      <c r="O12" s="22">
        <f t="shared" si="12"/>
        <v>10688.42</v>
      </c>
      <c r="P12" s="23">
        <f t="shared" si="13"/>
        <v>21376.84</v>
      </c>
    </row>
    <row r="13" s="12" customFormat="1" ht="15">
      <c r="A13" s="13">
        <v>6</v>
      </c>
      <c r="B13" s="14" t="s">
        <v>36</v>
      </c>
      <c r="C13" s="15" t="s">
        <v>33</v>
      </c>
      <c r="D13" s="15" t="s">
        <v>26</v>
      </c>
      <c r="E13" s="24">
        <v>1</v>
      </c>
      <c r="F13" s="25">
        <v>17583.5</v>
      </c>
      <c r="G13" s="25">
        <v>18939.610000000001</v>
      </c>
      <c r="H13" s="25">
        <v>18702.450000000001</v>
      </c>
      <c r="I13" s="19" t="s">
        <v>27</v>
      </c>
      <c r="J13" s="20">
        <f t="shared" si="7"/>
        <v>18408.52</v>
      </c>
      <c r="K13" s="21">
        <f t="shared" si="8"/>
        <v>724.26149745792816</v>
      </c>
      <c r="L13" s="21">
        <f t="shared" si="9"/>
        <v>3.9343820006058507</v>
      </c>
      <c r="M13" s="20">
        <f t="shared" si="10"/>
        <v>18408.519999999997</v>
      </c>
      <c r="N13" s="22">
        <f t="shared" si="11"/>
        <v>18408.519999999997</v>
      </c>
      <c r="O13" s="22">
        <f t="shared" si="12"/>
        <v>18408.52</v>
      </c>
      <c r="P13" s="23">
        <f t="shared" si="13"/>
        <v>18408.52</v>
      </c>
    </row>
    <row r="14" s="12" customFormat="1" ht="15">
      <c r="A14" s="13">
        <v>7</v>
      </c>
      <c r="B14" s="14" t="s">
        <v>37</v>
      </c>
      <c r="C14" s="15" t="s">
        <v>33</v>
      </c>
      <c r="D14" s="15" t="s">
        <v>26</v>
      </c>
      <c r="E14" s="16">
        <v>2</v>
      </c>
      <c r="F14" s="30">
        <v>6008.75</v>
      </c>
      <c r="G14" s="30">
        <v>6903.8299999999999</v>
      </c>
      <c r="H14" s="30">
        <v>6391.1300000000001</v>
      </c>
      <c r="I14" s="19" t="s">
        <v>27</v>
      </c>
      <c r="J14" s="20">
        <f t="shared" si="7"/>
        <v>6434.5699999999997</v>
      </c>
      <c r="K14" s="21">
        <f t="shared" si="8"/>
        <v>449.11838840109851</v>
      </c>
      <c r="L14" s="21">
        <f t="shared" si="9"/>
        <v>6.9797731379268315</v>
      </c>
      <c r="M14" s="20">
        <f t="shared" si="10"/>
        <v>12869.139999999999</v>
      </c>
      <c r="N14" s="22">
        <f t="shared" si="11"/>
        <v>6434.5699999999997</v>
      </c>
      <c r="O14" s="27">
        <f t="shared" si="12"/>
        <v>6434.5699999999997</v>
      </c>
      <c r="P14" s="28">
        <f t="shared" si="13"/>
        <v>12869.139999999999</v>
      </c>
    </row>
    <row r="15" s="12" customFormat="1" ht="15">
      <c r="A15" s="13">
        <v>8</v>
      </c>
      <c r="B15" s="14" t="s">
        <v>38</v>
      </c>
      <c r="C15" s="31" t="s">
        <v>39</v>
      </c>
      <c r="D15" s="15" t="s">
        <v>26</v>
      </c>
      <c r="E15" s="16">
        <v>500</v>
      </c>
      <c r="F15" s="32">
        <v>16.699999999999999</v>
      </c>
      <c r="G15" s="32">
        <v>19.800000000000001</v>
      </c>
      <c r="H15" s="32">
        <v>17.760000000000002</v>
      </c>
      <c r="I15" s="19" t="s">
        <v>27</v>
      </c>
      <c r="J15" s="20">
        <f t="shared" si="7"/>
        <v>18.08666666666667</v>
      </c>
      <c r="K15" s="21">
        <f t="shared" si="8"/>
        <v>1.5756057036369648</v>
      </c>
      <c r="L15" s="21">
        <f t="shared" si="9"/>
        <v>8.7114211406393185</v>
      </c>
      <c r="M15" s="20">
        <f t="shared" si="10"/>
        <v>9043.3333333333339</v>
      </c>
      <c r="N15" s="22">
        <f t="shared" si="11"/>
        <v>18.08666666666667</v>
      </c>
      <c r="O15" s="22">
        <f t="shared" si="12"/>
        <v>18.09</v>
      </c>
      <c r="P15" s="23">
        <f t="shared" si="13"/>
        <v>9045</v>
      </c>
    </row>
    <row r="16" s="12" customFormat="1" ht="15">
      <c r="A16" s="13">
        <v>9</v>
      </c>
      <c r="B16" s="33" t="s">
        <v>40</v>
      </c>
      <c r="C16" s="15" t="s">
        <v>39</v>
      </c>
      <c r="D16" s="15" t="s">
        <v>26</v>
      </c>
      <c r="E16" s="16">
        <v>500</v>
      </c>
      <c r="F16" s="32">
        <v>16.699999999999999</v>
      </c>
      <c r="G16" s="32">
        <v>19.800000000000001</v>
      </c>
      <c r="H16" s="32">
        <v>17.760000000000002</v>
      </c>
      <c r="I16" s="19" t="s">
        <v>27</v>
      </c>
      <c r="J16" s="20">
        <f t="shared" si="7"/>
        <v>18.08666666666667</v>
      </c>
      <c r="K16" s="21">
        <f t="shared" si="8"/>
        <v>1.5756057036369648</v>
      </c>
      <c r="L16" s="21">
        <f t="shared" si="9"/>
        <v>8.7114211406393185</v>
      </c>
      <c r="M16" s="20">
        <f t="shared" si="10"/>
        <v>9043.3333333333339</v>
      </c>
      <c r="N16" s="22">
        <f t="shared" si="11"/>
        <v>18.08666666666667</v>
      </c>
      <c r="O16" s="22">
        <f t="shared" si="12"/>
        <v>18.09</v>
      </c>
      <c r="P16" s="23">
        <f t="shared" si="13"/>
        <v>9045</v>
      </c>
    </row>
    <row r="17" s="34" customFormat="1" ht="40.5" customHeight="1">
      <c r="A17" s="35" t="s">
        <v>41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>
        <f>SUM(P8:P16)</f>
        <v>432676.03000000009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ht="20.25" customHeight="1">
      <c r="A18" s="37" t="s">
        <v>42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8"/>
      <c r="M18" s="39"/>
      <c r="N18" s="39"/>
      <c r="O18" s="39"/>
      <c r="P18" s="1"/>
    </row>
    <row r="19" s="12" customFormat="1" ht="126" customHeight="1">
      <c r="A19" s="37" t="s">
        <v>43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="4" customFormat="1" ht="29.25" customHeight="1">
      <c r="A20" s="40" t="s">
        <v>44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="4" customFormat="1" ht="28.5" customHeight="1">
      <c r="A21" s="41"/>
      <c r="B21" s="41"/>
      <c r="C21" s="41"/>
      <c r="D21" s="42"/>
      <c r="E21" s="41" t="s">
        <v>45</v>
      </c>
      <c r="F21" s="41"/>
      <c r="G21" s="41"/>
      <c r="H21" s="41"/>
      <c r="I21" s="43" t="s">
        <v>46</v>
      </c>
      <c r="J21" s="43"/>
      <c r="K21" s="42"/>
      <c r="L21" s="42"/>
      <c r="M21" s="42"/>
      <c r="N21" s="42"/>
      <c r="O21" s="42"/>
      <c r="P21" s="42"/>
    </row>
    <row r="22" s="44" customFormat="1" ht="17.25" customHeight="1">
      <c r="A22" s="45" t="s">
        <v>47</v>
      </c>
      <c r="B22" s="45"/>
      <c r="C22" s="45"/>
      <c r="D22" s="46"/>
      <c r="E22" s="45" t="s">
        <v>48</v>
      </c>
      <c r="F22" s="45"/>
      <c r="G22" s="45" t="s">
        <v>49</v>
      </c>
      <c r="H22" s="45"/>
      <c r="I22" s="45" t="s">
        <v>50</v>
      </c>
      <c r="J22" s="45"/>
      <c r="K22" s="46"/>
      <c r="L22" s="46"/>
      <c r="M22" s="46"/>
      <c r="N22" s="46"/>
      <c r="O22" s="46"/>
      <c r="P22" s="46"/>
    </row>
    <row r="23" s="44" customFormat="1" ht="17.25" customHeight="1">
      <c r="A23" s="45"/>
      <c r="B23" s="45"/>
      <c r="C23" s="45"/>
      <c r="D23" s="46"/>
      <c r="E23" s="45"/>
      <c r="F23" s="45"/>
      <c r="G23" s="45"/>
      <c r="H23" s="45"/>
      <c r="I23" s="46"/>
      <c r="J23" s="45"/>
      <c r="K23" s="45"/>
      <c r="L23" s="45"/>
      <c r="M23" s="46"/>
      <c r="N23" s="46"/>
      <c r="O23" s="46"/>
      <c r="P23" s="46"/>
    </row>
    <row r="24" s="4" customFormat="1" ht="39.75" customHeight="1">
      <c r="A24" s="40" t="s">
        <v>51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="4" customFormat="1" ht="28.5" customHeight="1">
      <c r="A25" s="41"/>
      <c r="B25" s="41"/>
      <c r="C25" s="41"/>
      <c r="D25" s="42"/>
      <c r="E25" s="41" t="s">
        <v>45</v>
      </c>
      <c r="F25" s="41"/>
      <c r="G25" s="41"/>
      <c r="H25" s="41"/>
      <c r="I25" s="43" t="s">
        <v>52</v>
      </c>
      <c r="J25" s="43"/>
      <c r="K25" s="42"/>
      <c r="L25" s="42"/>
      <c r="M25" s="42"/>
      <c r="N25" s="42"/>
      <c r="O25" s="42"/>
      <c r="P25" s="42"/>
    </row>
    <row r="26" s="44" customFormat="1" ht="17.25" customHeight="1">
      <c r="A26" s="45" t="s">
        <v>47</v>
      </c>
      <c r="B26" s="45"/>
      <c r="C26" s="45"/>
      <c r="D26" s="46"/>
      <c r="E26" s="45" t="s">
        <v>48</v>
      </c>
      <c r="F26" s="45"/>
      <c r="G26" s="45" t="s">
        <v>49</v>
      </c>
      <c r="H26" s="45"/>
      <c r="I26" s="45" t="s">
        <v>50</v>
      </c>
      <c r="J26" s="45"/>
      <c r="K26" s="46"/>
      <c r="L26" s="46"/>
      <c r="M26" s="46"/>
      <c r="N26" s="46"/>
      <c r="O26" s="46"/>
      <c r="P26" s="46"/>
    </row>
    <row r="27" ht="21" customHeight="1"/>
  </sheetData>
  <autoFilter ref="A7:AC7"/>
  <mergeCells count="34">
    <mergeCell ref="M1:P1"/>
    <mergeCell ref="J2:P2"/>
    <mergeCell ref="A4:P4"/>
    <mergeCell ref="A5:A7"/>
    <mergeCell ref="B5:C5"/>
    <mergeCell ref="D5:P5"/>
    <mergeCell ref="B6:B7"/>
    <mergeCell ref="C6:C7"/>
    <mergeCell ref="D6:D7"/>
    <mergeCell ref="E6:E7"/>
    <mergeCell ref="F6:H6"/>
    <mergeCell ref="J6:L6"/>
    <mergeCell ref="M6:P6"/>
    <mergeCell ref="A17:O17"/>
    <mergeCell ref="A18:K18"/>
    <mergeCell ref="A19:P19"/>
    <mergeCell ref="A20:P20"/>
    <mergeCell ref="A21:C21"/>
    <mergeCell ref="E21:F21"/>
    <mergeCell ref="G21:H21"/>
    <mergeCell ref="I21:J21"/>
    <mergeCell ref="A22:C22"/>
    <mergeCell ref="E22:F22"/>
    <mergeCell ref="G22:H22"/>
    <mergeCell ref="I22:J22"/>
    <mergeCell ref="A24:P24"/>
    <mergeCell ref="A25:C25"/>
    <mergeCell ref="E25:F25"/>
    <mergeCell ref="G25:H25"/>
    <mergeCell ref="I25:J25"/>
    <mergeCell ref="A26:C26"/>
    <mergeCell ref="E26:F26"/>
    <mergeCell ref="G26:H26"/>
    <mergeCell ref="I26:J26"/>
  </mergeCells>
  <printOptions headings="0" gridLines="0"/>
  <pageMargins left="0.23611111111111102" right="0.23611111111111102" top="0.55138888888888904" bottom="0.55138888888888904" header="0.51181102362204689" footer="0.51181102362204689"/>
  <pageSetup paperSize="9" scale="50" fitToWidth="1" fitToHeight="0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ivchinko.ai</cp:lastModifiedBy>
  <cp:revision>12</cp:revision>
  <dcterms:created xsi:type="dcterms:W3CDTF">2014-01-15T18:15:09Z</dcterms:created>
  <dcterms:modified xsi:type="dcterms:W3CDTF">2026-08-31T08:51:47Z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