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80" windowWidth="28800" windowHeight="11355" tabRatio="379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Q6" i="1" l="1"/>
  <c r="Q7" i="1"/>
  <c r="Q8" i="1"/>
  <c r="Q9" i="1"/>
  <c r="Q10" i="1"/>
  <c r="Q11" i="1"/>
  <c r="Q12" i="1"/>
  <c r="Q13" i="1"/>
  <c r="N7" i="1"/>
  <c r="N8" i="1"/>
  <c r="N9" i="1"/>
  <c r="N10" i="1"/>
  <c r="N11" i="1"/>
  <c r="N12" i="1"/>
  <c r="N13" i="1"/>
  <c r="R13" i="1" l="1"/>
  <c r="T13" i="1" s="1"/>
  <c r="O13" i="1"/>
  <c r="K13" i="1"/>
  <c r="I13" i="1"/>
  <c r="G13" i="1"/>
  <c r="R12" i="1"/>
  <c r="T12" i="1" s="1"/>
  <c r="O12" i="1"/>
  <c r="P12" i="1" s="1"/>
  <c r="K12" i="1"/>
  <c r="I12" i="1"/>
  <c r="G12" i="1"/>
  <c r="P13" i="1" l="1"/>
  <c r="O9" i="1"/>
  <c r="R9" i="1"/>
  <c r="T9" i="1" s="1"/>
  <c r="K9" i="1"/>
  <c r="I9" i="1"/>
  <c r="G9" i="1"/>
  <c r="O8" i="1"/>
  <c r="R8" i="1"/>
  <c r="T8" i="1" s="1"/>
  <c r="K8" i="1"/>
  <c r="I8" i="1"/>
  <c r="G8" i="1"/>
  <c r="O7" i="1"/>
  <c r="R7" i="1"/>
  <c r="T7" i="1" s="1"/>
  <c r="K7" i="1"/>
  <c r="I7" i="1"/>
  <c r="G7" i="1"/>
  <c r="O6" i="1"/>
  <c r="N6" i="1"/>
  <c r="R6" i="1" s="1"/>
  <c r="T6" i="1" s="1"/>
  <c r="K6" i="1"/>
  <c r="I6" i="1"/>
  <c r="G6" i="1"/>
  <c r="P9" i="1" l="1"/>
  <c r="P8" i="1"/>
  <c r="P7" i="1"/>
  <c r="P6" i="1"/>
  <c r="O11" i="1"/>
  <c r="R11" i="1"/>
  <c r="T11" i="1" s="1"/>
  <c r="K11" i="1"/>
  <c r="I11" i="1"/>
  <c r="G11" i="1"/>
  <c r="O10" i="1"/>
  <c r="R10" i="1"/>
  <c r="T10" i="1" s="1"/>
  <c r="K10" i="1"/>
  <c r="I10" i="1"/>
  <c r="G10" i="1"/>
  <c r="T14" i="1" l="1"/>
  <c r="P11" i="1"/>
  <c r="P10" i="1"/>
  <c r="S9" i="1" l="1"/>
</calcChain>
</file>

<file path=xl/sharedStrings.xml><?xml version="1.0" encoding="utf-8"?>
<sst xmlns="http://schemas.openxmlformats.org/spreadsheetml/2006/main" count="54" uniqueCount="37">
  <si>
    <t>№</t>
  </si>
  <si>
    <t>Ед. изм.</t>
  </si>
  <si>
    <t>Однородность совокупности значений выявленных цен, используемых в расчете цена контракта</t>
  </si>
  <si>
    <t>Обоснование начальной (максимальной) цена контракта:</t>
  </si>
  <si>
    <t>Сред. квадра-тичное отклонение  без НДС</t>
  </si>
  <si>
    <t>Коэфф. вариации цен V (%)  без НДС</t>
  </si>
  <si>
    <t>Цена за единицу изм. с округлением  до сотых долей после запятой (руб.) с НДС</t>
  </si>
  <si>
    <t>НМЦК с НДС (п.17)</t>
  </si>
  <si>
    <t>В соответствии с п.3.20.1. Методических рекомендаций  НМЦК рассчитана с помощью стандартных функций табличного редактора EXCEL.</t>
  </si>
  <si>
    <t xml:space="preserve">Цена, руб./ком. предл., исх. № </t>
  </si>
  <si>
    <t>Сумма, руб.</t>
  </si>
  <si>
    <t>Цена, руб.</t>
  </si>
  <si>
    <t>НМЦК, определенная методом сопоставимых рыночных цен (анализа рынка), с НДС с учетом выделенных лимитов</t>
  </si>
  <si>
    <t>Наименование товара</t>
  </si>
  <si>
    <r>
      <t xml:space="preserve">Количество 
</t>
    </r>
    <r>
      <rPr>
        <sz val="9"/>
        <rFont val="Times New Roman"/>
        <family val="1"/>
        <charset val="204"/>
      </rPr>
      <t>(справочнодля расчета</t>
    </r>
    <r>
      <rPr>
        <sz val="11"/>
        <rFont val="Times New Roman"/>
        <family val="1"/>
        <charset val="204"/>
      </rPr>
      <t>)</t>
    </r>
  </si>
  <si>
    <t xml:space="preserve">Расчёт начальной (максимальной) цены контракта произведён в соответствии со ст. 22 Федерального закона от 05.04.2013г. №44-ФЗ и Приказом №567 от 02.10.2013 Министерства экономического развития Российской Федерации.Расчет начальной (максимальной) цены контракта осуществлен посредством использования метода сопоставимых рыночных цен (анализа рынка) в соответствии с частями 2 - 6 статьи 22 Федерального закона от 05.04.2013г. №44-ФЗ. </t>
  </si>
  <si>
    <t xml:space="preserve">Средневзвешенное значение цен без НДС, руб. </t>
  </si>
  <si>
    <t>Начальная цена единицы изм. с НДС</t>
  </si>
  <si>
    <t xml:space="preserve">Определение НМЦК произведено Заказчиком на основании наименьшего ценового предложения, с учетом имеющегося у заказчика объема финансового обеспечения для осуществления закупки. </t>
  </si>
  <si>
    <t>20.41.32.119</t>
  </si>
  <si>
    <t>20.41.44.190</t>
  </si>
  <si>
    <t>Штука</t>
  </si>
  <si>
    <t>Исх. №29 от 29.04.2026 года, №70 от 07 мая 2026 г</t>
  </si>
  <si>
    <t>Исх. №2804 от 28.04.2026 года, 0705 от 07.05.2026 г.</t>
  </si>
  <si>
    <t>Исх. №2804/1 от 28.04.2026 года, №0705/1 от 07 мая 2026 г</t>
  </si>
  <si>
    <t>В результате проведенного расчета Н(М)ЦК контракта, руб.:</t>
  </si>
  <si>
    <t>Источниками информации для формирования начальной (максимальной) цены контракта являлись ответы на запрос цен №0372100038226000113 от 27.04.2026 года, размещенный на ЕИС.</t>
  </si>
  <si>
    <t xml:space="preserve">Химитек Кухмастер-Ополаскиватель 5л концентрированный ополаскиватель </t>
  </si>
  <si>
    <t>Эффект Гамма 302, 5 л чистящее средство для кухни для удаления жира и нагара, (концентрат)</t>
  </si>
  <si>
    <t>Химитек Чудодей-Экспресс, 500 мл жидкое пенное щелочное средство для удаления пищевых загрязнений</t>
  </si>
  <si>
    <t xml:space="preserve">Химитек Чудодей-Полипром, 1 л
универсальное концентрированное жидкое низкопенное щелочное средство для удаления комбинированных загрязнений
</t>
  </si>
  <si>
    <t xml:space="preserve">Химитек Чудодей-Полипром, 5 л
универсальное концентрированное жидкое низкопенное щелочное средство для удаления комбинированных загрязнений
</t>
  </si>
  <si>
    <t xml:space="preserve">Химитек Керамик-Белизна, 1 л
концентрированное жидкое низкопенное щелочное средство для ухода за напольной плиткой
</t>
  </si>
  <si>
    <t>Эффект интенсив нейтрализатор запаха 5л.</t>
  </si>
  <si>
    <t>ОКПД2</t>
  </si>
  <si>
    <t>Эффект интенсив нейтрализатор запаха 0,5л.</t>
  </si>
  <si>
    <t>Начальная (максимальная) цена контракта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</si>
</sst>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&quot;р.&quot;"/>
  </numFmts>
  <fonts count="15" x14ac:knownFonts="1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1"/>
      <color indexed="55"/>
      <name val="Calibri"/>
      <family val="2"/>
      <charset val="204"/>
    </font>
    <font>
      <sz val="10"/>
      <color indexed="60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2" borderId="0" applyNumberFormat="0" applyBorder="0" applyAlignment="0" applyProtection="0"/>
  </cellStyleXfs>
  <cellXfs count="57">
    <xf numFmtId="0" fontId="0" fillId="0" borderId="0" xfId="0"/>
    <xf numFmtId="0" fontId="6" fillId="0" borderId="0" xfId="0" applyFont="1" applyFill="1"/>
    <xf numFmtId="4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1" fillId="0" borderId="0" xfId="0" applyFont="1" applyFill="1"/>
    <xf numFmtId="164" fontId="6" fillId="0" borderId="0" xfId="0" applyNumberFormat="1" applyFont="1" applyFill="1" applyAlignment="1">
      <alignment horizontal="center" vertical="center"/>
    </xf>
    <xf numFmtId="0" fontId="13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4" fontId="12" fillId="0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 wrapText="1"/>
    </xf>
    <xf numFmtId="165" fontId="8" fillId="0" borderId="0" xfId="0" applyNumberFormat="1" applyFont="1" applyFill="1" applyAlignment="1">
      <alignment horizontal="center" vertical="center"/>
    </xf>
    <xf numFmtId="165" fontId="6" fillId="0" borderId="0" xfId="0" applyNumberFormat="1" applyFont="1" applyFill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164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165" fontId="6" fillId="0" borderId="1" xfId="0" applyNumberFormat="1" applyFont="1" applyFill="1" applyBorder="1" applyAlignment="1">
      <alignment horizontal="center" vertical="top" wrapText="1"/>
    </xf>
    <xf numFmtId="4" fontId="6" fillId="0" borderId="4" xfId="0" applyNumberFormat="1" applyFont="1" applyFill="1" applyBorder="1" applyAlignment="1">
      <alignment horizontal="center" vertical="top" wrapText="1"/>
    </xf>
    <xf numFmtId="0" fontId="6" fillId="0" borderId="4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2" fontId="6" fillId="0" borderId="1" xfId="0" applyNumberFormat="1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center" vertical="top" wrapText="1"/>
    </xf>
    <xf numFmtId="2" fontId="6" fillId="0" borderId="1" xfId="0" applyNumberFormat="1" applyFont="1" applyFill="1" applyBorder="1" applyAlignment="1">
      <alignment horizontal="center" vertical="top"/>
    </xf>
    <xf numFmtId="0" fontId="6" fillId="3" borderId="0" xfId="0" applyFont="1" applyFill="1"/>
    <xf numFmtId="2" fontId="5" fillId="3" borderId="1" xfId="0" applyNumberFormat="1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left" vertical="top"/>
    </xf>
    <xf numFmtId="0" fontId="6" fillId="0" borderId="4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left" vertical="top"/>
    </xf>
    <xf numFmtId="0" fontId="5" fillId="3" borderId="12" xfId="0" applyFont="1" applyFill="1" applyBorder="1" applyAlignment="1">
      <alignment horizontal="left" vertical="top"/>
    </xf>
    <xf numFmtId="0" fontId="5" fillId="3" borderId="7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center" vertical="center" wrapText="1"/>
    </xf>
    <xf numFmtId="165" fontId="6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4">
    <cellStyle name="Default" xfId="1"/>
    <cellStyle name="TableStyleLight1" xfId="2"/>
    <cellStyle name="Нейтральный" xfId="3" builtinId="28" customBuiltin="1"/>
    <cellStyle name="Обычный" xfId="0" builtinId="0"/>
  </cellStyles>
  <dxfs count="0"/>
  <tableStyles count="0" defaultTableStyle="TableStyleMedium2" defaultPivotStyle="PivotStyleLight16"/>
  <colors>
    <mruColors>
      <color rgb="FFFFCCFF"/>
      <color rgb="FFFFCD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35" name="Text Box 31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34" name="Text Box 31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33" name="Text Box 30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32" name="Text Box 30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31" name="Text Box 30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30" name="Text Box 30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29" name="Text Box 30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28" name="Text Box 30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27" name="Text Box 30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26" name="Text Box 30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25" name="Text Box 30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24" name="Text Box 30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23" name="Text Box 29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22" name="Text Box 29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21" name="Text Box 29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20" name="Text Box 29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19" name="Text Box 29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18" name="Text Box 29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17" name="Text Box 29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16" name="Text Box 29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15" name="Text Box 29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14" name="Text Box 29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13" name="Text Box 28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12" name="Text Box 28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11" name="Text Box 28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10" name="Text Box 28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09" name="Text Box 28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08" name="Text Box 28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07" name="Text Box 28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06" name="Text Box 28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05" name="Text Box 28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04" name="Text Box 28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03" name="Text Box 27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02" name="Text Box 27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01" name="Text Box 27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00" name="Text Box 27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99" name="Text Box 27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98" name="Text Box 27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97" name="Text Box 27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96" name="Text Box 27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95" name="Text Box 27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94" name="Text Box 27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93" name="Text Box 26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92" name="Text Box 26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91" name="Text Box 26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90" name="Text Box 26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89" name="Text Box 26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88" name="Text Box 26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87" name="Text Box 26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86" name="Text Box 26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85" name="Text Box 26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84" name="Text Box 26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83" name="Text Box 25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82" name="Text Box 25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81" name="Text Box 25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80" name="Text Box 25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79" name="Text Box 25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78" name="Text Box 25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77" name="Text Box 25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76" name="Text Box 25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75" name="Text Box 25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74" name="Text Box 25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73" name="Text Box 24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72" name="Text Box 24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71" name="Text Box 24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70" name="Text Box 24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69" name="Text Box 24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68" name="Text Box 24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67" name="Text Box 24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66" name="Text Box 24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65" name="Text Box 24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64" name="Text Box 24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63" name="Text Box 23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62" name="Text Box 23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61" name="Text Box 23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60" name="Text Box 23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59" name="Text Box 23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58" name="Text 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57" name="Text 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56" name="Text 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55" name="Text 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54" name="Text 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53" name="Text 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52" name="Text 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51" name="Text 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50" name="Text 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49" name="Text 1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48" name="Text 1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47" name="Text 1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46" name="Text 1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45" name="Text 1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44" name="Text 1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43" name="Text 1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42" name="Text 1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41" name="Text 1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40" name="Text 1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39" name="Text 2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38" name="Text 2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37" name="Text 2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36" name="Text 2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35" name="Text 2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34" name="Text 2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33" name="Text 2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32" name="Text 2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31" name="Text 2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30" name="Text 2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29" name="Text 3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28" name="Text 3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27" name="Text 3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26" name="Text 3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25" name="Text 3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24" name="Text 3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23" name="Text 3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22" name="Text 3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21" name="Text 3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20" name="Text 4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19" name="Text 4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18" name="Text 4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17" name="Text 4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16" name="Text 4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15" name="Text 4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14" name="Text 4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13" name="Text 4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12" name="Text 4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11" name="Text 4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10" name="Text 5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09" name="Text 5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08" name="Text 5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07" name="Text 5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06" name="Text 5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05" name="Text 5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04" name="Text 5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03" name="Text 5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02" name="Text 5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01" name="Text 5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200" name="Text 6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199" name="Text 6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198" name="Text 6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197" name="Text 6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196" name="Text 6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195" name="Text 6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194" name="Text 6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193" name="Text 6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192" name="Text 6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191" name="Text 6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190" name="Text 7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189" name="Text 7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188" name="Text 7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187" name="Text 7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186" name="Text 7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185" name="Text 7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184" name="Text 7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183" name="Text 7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182" name="Text 7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39" name="Text Box 31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338" name="Text 3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58" name="Text Box 31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59" name="Text Box 31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60" name="Text Box 30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61" name="Text Box 30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62" name="Text Box 30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63" name="Text Box 30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64" name="Text Box 30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65" name="Text Box 30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66" name="Text Box 30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67" name="Text Box 30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68" name="Text Box 30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69" name="Text Box 30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70" name="Text Box 29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71" name="Text Box 29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72" name="Text Box 29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73" name="Text Box 29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74" name="Text Box 29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75" name="Text Box 29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76" name="Text Box 29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77" name="Text Box 29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78" name="Text Box 29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79" name="Text Box 29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80" name="Text Box 28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81" name="Text Box 28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82" name="Text Box 28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83" name="Text Box 28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84" name="Text Box 28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85" name="Text Box 28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86" name="Text Box 28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87" name="Text Box 28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88" name="Text Box 28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89" name="Text Box 28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90" name="Text Box 27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91" name="Text Box 27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92" name="Text Box 27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93" name="Text Box 27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94" name="Text Box 27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95" name="Text Box 27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96" name="Text Box 27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97" name="Text Box 27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98" name="Text Box 27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199" name="Text Box 27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00" name="Text Box 26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01" name="Text Box 26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02" name="Text Box 26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03" name="Text Box 26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04" name="Text Box 26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05" name="Text Box 26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06" name="Text Box 26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07" name="Text Box 26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08" name="Text Box 26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09" name="Text Box 26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10" name="Text Box 25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11" name="Text Box 25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12" name="Text Box 25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13" name="Text Box 25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14" name="Text Box 25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15" name="Text Box 25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16" name="Text Box 25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17" name="Text Box 25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18" name="Text Box 25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19" name="Text Box 25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20" name="Text Box 24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21" name="Text Box 24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22" name="Text Box 24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23" name="Text Box 24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24" name="Text Box 24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25" name="Text Box 24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26" name="Text Box 24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27" name="Text Box 24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28" name="Text Box 24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29" name="Text Box 24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30" name="Text Box 23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31" name="Text Box 23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32" name="Text Box 23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33" name="Text Box 23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34" name="Text Box 23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35" name="Text 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36" name="Text 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37" name="Text 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38" name="Text 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39" name="Text 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40" name="Text 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41" name="Text 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42" name="Text 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43" name="Text 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44" name="Text 1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45" name="Text 1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46" name="Text 1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47" name="Text 1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48" name="Text 1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49" name="Text 1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50" name="Text 1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51" name="Text 1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52" name="Text 1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53" name="Text 1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54" name="Text 2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55" name="Text 2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56" name="Text 2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57" name="Text 2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58" name="Text 2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59" name="Text 2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60" name="Text 2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61" name="Text 2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62" name="Text 2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63" name="Text 2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64" name="Text 3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65" name="Text 3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66" name="Text 3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67" name="Text 3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68" name="Text 3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69" name="Text 3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70" name="Text 3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71" name="Text 3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72" name="Text 3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73" name="Text 4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74" name="Text 4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75" name="Text 4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76" name="Text 4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77" name="Text 4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78" name="Text 4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79" name="Text 4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80" name="Text 4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81" name="Text 4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82" name="Text 4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83" name="Text 5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84" name="Text 5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85" name="Text 5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86" name="Text 5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87" name="Text 5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88" name="Text 5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89" name="Text 5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90" name="Text 5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91" name="Text 5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92" name="Text 5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93" name="Text 6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94" name="Text 6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95" name="Text 6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96" name="Text 6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97" name="Text 6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98" name="Text 6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299" name="Text 6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300" name="Text 6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301" name="Text 6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302" name="Text 6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303" name="Text 7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304" name="Text 7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305" name="Text 7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306" name="Text 7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307" name="Text 7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308" name="Text 7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309" name="Text 7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310" name="Text 7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311" name="Text 7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312" name="Text Box 31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2774" cy="188190"/>
    <xdr:sp macro="" textlink="">
      <xdr:nvSpPr>
        <xdr:cNvPr id="313" name="Text 3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8"/>
  <sheetViews>
    <sheetView tabSelected="1" zoomScaleNormal="100" workbookViewId="0">
      <selection activeCell="T6" sqref="T6"/>
    </sheetView>
  </sheetViews>
  <sheetFormatPr defaultRowHeight="15" x14ac:dyDescent="0.25"/>
  <cols>
    <col min="1" max="1" width="4.28515625" style="18" customWidth="1"/>
    <col min="2" max="2" width="41" style="19" customWidth="1"/>
    <col min="3" max="3" width="13" style="19" customWidth="1"/>
    <col min="4" max="4" width="12.85546875" style="19" customWidth="1"/>
    <col min="5" max="5" width="10.140625" style="18" customWidth="1"/>
    <col min="6" max="6" width="11.85546875" style="11" customWidth="1"/>
    <col min="7" max="7" width="13.85546875" style="11" customWidth="1"/>
    <col min="8" max="8" width="11.5703125" style="11" customWidth="1"/>
    <col min="9" max="9" width="13.5703125" style="11" customWidth="1"/>
    <col min="10" max="10" width="12.140625" style="12" customWidth="1"/>
    <col min="11" max="11" width="13.7109375" style="12" customWidth="1"/>
    <col min="12" max="12" width="9.140625" style="2" hidden="1" customWidth="1"/>
    <col min="13" max="13" width="2.85546875" style="2" hidden="1" customWidth="1"/>
    <col min="14" max="14" width="13.7109375" style="5" customWidth="1"/>
    <col min="15" max="15" width="11.7109375" style="3" customWidth="1"/>
    <col min="16" max="16" width="11" style="3" customWidth="1"/>
    <col min="17" max="17" width="12.85546875" style="18" customWidth="1"/>
    <col min="18" max="18" width="15" style="17" customWidth="1"/>
    <col min="19" max="19" width="15" style="1" hidden="1" customWidth="1"/>
    <col min="20" max="20" width="13.28515625" style="1" customWidth="1"/>
    <col min="21" max="21" width="11.28515625" style="1" bestFit="1" customWidth="1"/>
    <col min="22" max="16384" width="9.140625" style="1"/>
  </cols>
  <sheetData>
    <row r="1" spans="1:20" ht="11.25" customHeight="1" x14ac:dyDescent="0.25">
      <c r="A1" s="49" t="s">
        <v>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20" ht="11.25" customHeight="1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20" ht="55.5" customHeight="1" x14ac:dyDescent="0.25">
      <c r="A3" s="50" t="s">
        <v>0</v>
      </c>
      <c r="B3" s="50" t="s">
        <v>13</v>
      </c>
      <c r="C3" s="41" t="s">
        <v>34</v>
      </c>
      <c r="D3" s="53" t="s">
        <v>14</v>
      </c>
      <c r="E3" s="50" t="s">
        <v>1</v>
      </c>
      <c r="F3" s="44" t="s">
        <v>9</v>
      </c>
      <c r="G3" s="45"/>
      <c r="H3" s="45"/>
      <c r="I3" s="45"/>
      <c r="J3" s="45"/>
      <c r="K3" s="56"/>
      <c r="L3" s="44"/>
      <c r="M3" s="45"/>
      <c r="N3" s="33" t="s">
        <v>2</v>
      </c>
      <c r="O3" s="33"/>
      <c r="P3" s="33"/>
      <c r="Q3" s="33" t="s">
        <v>12</v>
      </c>
      <c r="R3" s="33"/>
      <c r="S3" s="33"/>
      <c r="T3" s="33"/>
    </row>
    <row r="4" spans="1:20" ht="41.25" customHeight="1" x14ac:dyDescent="0.25">
      <c r="A4" s="50"/>
      <c r="B4" s="50"/>
      <c r="C4" s="42"/>
      <c r="D4" s="54"/>
      <c r="E4" s="50"/>
      <c r="F4" s="46" t="s">
        <v>24</v>
      </c>
      <c r="G4" s="47"/>
      <c r="H4" s="46" t="s">
        <v>22</v>
      </c>
      <c r="I4" s="47"/>
      <c r="J4" s="46" t="s">
        <v>23</v>
      </c>
      <c r="K4" s="47"/>
      <c r="L4" s="40"/>
      <c r="M4" s="40"/>
      <c r="N4" s="51" t="s">
        <v>16</v>
      </c>
      <c r="O4" s="33" t="s">
        <v>4</v>
      </c>
      <c r="P4" s="33" t="s">
        <v>5</v>
      </c>
      <c r="Q4" s="33" t="s">
        <v>17</v>
      </c>
      <c r="R4" s="33" t="s">
        <v>6</v>
      </c>
      <c r="S4" s="39" t="s">
        <v>7</v>
      </c>
      <c r="T4" s="33" t="s">
        <v>36</v>
      </c>
    </row>
    <row r="5" spans="1:20" ht="42" customHeight="1" x14ac:dyDescent="0.25">
      <c r="A5" s="50"/>
      <c r="B5" s="50"/>
      <c r="C5" s="43"/>
      <c r="D5" s="55"/>
      <c r="E5" s="50"/>
      <c r="F5" s="13" t="s">
        <v>11</v>
      </c>
      <c r="G5" s="13" t="s">
        <v>10</v>
      </c>
      <c r="H5" s="13" t="s">
        <v>11</v>
      </c>
      <c r="I5" s="13" t="s">
        <v>10</v>
      </c>
      <c r="J5" s="13" t="s">
        <v>11</v>
      </c>
      <c r="K5" s="13" t="s">
        <v>10</v>
      </c>
      <c r="L5" s="10"/>
      <c r="M5" s="10"/>
      <c r="N5" s="52"/>
      <c r="O5" s="33"/>
      <c r="P5" s="33"/>
      <c r="Q5" s="33"/>
      <c r="R5" s="33"/>
      <c r="S5" s="39"/>
      <c r="T5" s="33"/>
    </row>
    <row r="6" spans="1:20" s="4" customFormat="1" ht="36" customHeight="1" x14ac:dyDescent="0.2">
      <c r="A6" s="16">
        <v>1</v>
      </c>
      <c r="B6" s="6" t="s">
        <v>27</v>
      </c>
      <c r="C6" s="14" t="s">
        <v>19</v>
      </c>
      <c r="D6" s="14">
        <v>44</v>
      </c>
      <c r="E6" s="14" t="s">
        <v>21</v>
      </c>
      <c r="F6" s="20">
        <v>2690</v>
      </c>
      <c r="G6" s="20">
        <f t="shared" ref="G6:G9" si="0">F6*D6</f>
        <v>118360</v>
      </c>
      <c r="H6" s="20">
        <v>3228</v>
      </c>
      <c r="I6" s="20">
        <f t="shared" ref="I6:I9" si="1">H6*D6</f>
        <v>142032</v>
      </c>
      <c r="J6" s="20">
        <v>2420</v>
      </c>
      <c r="K6" s="20">
        <f t="shared" ref="K6:K9" si="2">J6*D6</f>
        <v>106480</v>
      </c>
      <c r="L6" s="21"/>
      <c r="M6" s="22"/>
      <c r="N6" s="23">
        <f t="shared" ref="N6:N13" si="3">AVERAGE(F6,H6,J6)</f>
        <v>2779.3333333333335</v>
      </c>
      <c r="O6" s="24">
        <f t="shared" ref="O6:O13" si="4">STDEV(F6,H6,J6)</f>
        <v>411.34089674299827</v>
      </c>
      <c r="P6" s="25">
        <f t="shared" ref="P6:P9" si="5">O6/N6*100</f>
        <v>14.799984291544671</v>
      </c>
      <c r="Q6" s="20">
        <f t="shared" ref="Q6:Q13" si="6">MIN(F6,H6,J6)</f>
        <v>2420</v>
      </c>
      <c r="R6" s="26">
        <f t="shared" ref="R6:R9" si="7">ROUNDDOWN(Q6,2)</f>
        <v>2420</v>
      </c>
      <c r="S6" s="8"/>
      <c r="T6" s="27">
        <f t="shared" ref="T6:T13" si="8">R6*D6</f>
        <v>106480</v>
      </c>
    </row>
    <row r="7" spans="1:20" s="4" customFormat="1" ht="46.5" customHeight="1" x14ac:dyDescent="0.2">
      <c r="A7" s="16">
        <v>2</v>
      </c>
      <c r="B7" s="7" t="s">
        <v>28</v>
      </c>
      <c r="C7" s="15" t="s">
        <v>20</v>
      </c>
      <c r="D7" s="14">
        <v>12</v>
      </c>
      <c r="E7" s="14" t="s">
        <v>21</v>
      </c>
      <c r="F7" s="20">
        <v>2509</v>
      </c>
      <c r="G7" s="20">
        <f t="shared" si="0"/>
        <v>30108</v>
      </c>
      <c r="H7" s="20">
        <v>3228</v>
      </c>
      <c r="I7" s="20">
        <f t="shared" si="1"/>
        <v>38736</v>
      </c>
      <c r="J7" s="20">
        <v>2260</v>
      </c>
      <c r="K7" s="20">
        <f t="shared" si="2"/>
        <v>27120</v>
      </c>
      <c r="L7" s="21"/>
      <c r="M7" s="22"/>
      <c r="N7" s="23">
        <f t="shared" si="3"/>
        <v>2665.6666666666665</v>
      </c>
      <c r="O7" s="24">
        <f t="shared" si="4"/>
        <v>502.65727223758927</v>
      </c>
      <c r="P7" s="25">
        <f t="shared" si="5"/>
        <v>18.856718978526548</v>
      </c>
      <c r="Q7" s="20">
        <f t="shared" si="6"/>
        <v>2260</v>
      </c>
      <c r="R7" s="26">
        <f t="shared" si="7"/>
        <v>2260</v>
      </c>
      <c r="S7" s="8"/>
      <c r="T7" s="27">
        <f t="shared" si="8"/>
        <v>27120</v>
      </c>
    </row>
    <row r="8" spans="1:20" s="4" customFormat="1" ht="45" customHeight="1" x14ac:dyDescent="0.2">
      <c r="A8" s="16">
        <v>3</v>
      </c>
      <c r="B8" s="6" t="s">
        <v>29</v>
      </c>
      <c r="C8" s="14" t="s">
        <v>20</v>
      </c>
      <c r="D8" s="14">
        <v>44</v>
      </c>
      <c r="E8" s="14" t="s">
        <v>21</v>
      </c>
      <c r="F8" s="20">
        <v>820</v>
      </c>
      <c r="G8" s="20">
        <f t="shared" si="0"/>
        <v>36080</v>
      </c>
      <c r="H8" s="20">
        <v>984</v>
      </c>
      <c r="I8" s="20">
        <f t="shared" si="1"/>
        <v>43296</v>
      </c>
      <c r="J8" s="20">
        <v>736</v>
      </c>
      <c r="K8" s="20">
        <f t="shared" si="2"/>
        <v>32384</v>
      </c>
      <c r="L8" s="21"/>
      <c r="M8" s="22"/>
      <c r="N8" s="23">
        <f t="shared" si="3"/>
        <v>846.66666666666663</v>
      </c>
      <c r="O8" s="24">
        <f t="shared" si="4"/>
        <v>126.13220577367723</v>
      </c>
      <c r="P8" s="25">
        <f t="shared" si="5"/>
        <v>14.897504618938257</v>
      </c>
      <c r="Q8" s="20">
        <f t="shared" si="6"/>
        <v>736</v>
      </c>
      <c r="R8" s="26">
        <f t="shared" si="7"/>
        <v>736</v>
      </c>
      <c r="S8" s="8"/>
      <c r="T8" s="27">
        <f t="shared" si="8"/>
        <v>32384</v>
      </c>
    </row>
    <row r="9" spans="1:20" s="4" customFormat="1" ht="66.75" customHeight="1" x14ac:dyDescent="0.2">
      <c r="A9" s="16">
        <v>4</v>
      </c>
      <c r="B9" s="6" t="s">
        <v>30</v>
      </c>
      <c r="C9" s="14" t="s">
        <v>20</v>
      </c>
      <c r="D9" s="14">
        <v>210</v>
      </c>
      <c r="E9" s="14" t="s">
        <v>21</v>
      </c>
      <c r="F9" s="20">
        <v>680</v>
      </c>
      <c r="G9" s="20">
        <f t="shared" si="0"/>
        <v>142800</v>
      </c>
      <c r="H9" s="20">
        <v>816</v>
      </c>
      <c r="I9" s="20">
        <f t="shared" si="1"/>
        <v>171360</v>
      </c>
      <c r="J9" s="20">
        <v>612</v>
      </c>
      <c r="K9" s="20">
        <f t="shared" si="2"/>
        <v>128520</v>
      </c>
      <c r="L9" s="21"/>
      <c r="M9" s="22"/>
      <c r="N9" s="23">
        <f t="shared" si="3"/>
        <v>702.66666666666663</v>
      </c>
      <c r="O9" s="24">
        <f t="shared" si="4"/>
        <v>103.87171575233256</v>
      </c>
      <c r="P9" s="25">
        <f t="shared" si="5"/>
        <v>14.782502241793061</v>
      </c>
      <c r="Q9" s="20">
        <f t="shared" si="6"/>
        <v>612</v>
      </c>
      <c r="R9" s="26">
        <f t="shared" si="7"/>
        <v>612</v>
      </c>
      <c r="S9" s="9">
        <f>SUM(S6:S7)</f>
        <v>0</v>
      </c>
      <c r="T9" s="27">
        <f t="shared" si="8"/>
        <v>128520</v>
      </c>
    </row>
    <row r="10" spans="1:20" ht="61.5" customHeight="1" x14ac:dyDescent="0.25">
      <c r="A10" s="16">
        <v>5</v>
      </c>
      <c r="B10" s="6" t="s">
        <v>31</v>
      </c>
      <c r="C10" s="14" t="s">
        <v>20</v>
      </c>
      <c r="D10" s="14">
        <v>11</v>
      </c>
      <c r="E10" s="14" t="s">
        <v>21</v>
      </c>
      <c r="F10" s="20">
        <v>3225</v>
      </c>
      <c r="G10" s="20">
        <f t="shared" ref="G10:G11" si="9">F10*D10</f>
        <v>35475</v>
      </c>
      <c r="H10" s="20">
        <v>3870</v>
      </c>
      <c r="I10" s="20">
        <f t="shared" ref="I10:I11" si="10">H10*D10</f>
        <v>42570</v>
      </c>
      <c r="J10" s="20">
        <v>2903</v>
      </c>
      <c r="K10" s="20">
        <f t="shared" ref="K10:K11" si="11">J10*D10</f>
        <v>31933</v>
      </c>
      <c r="L10" s="21"/>
      <c r="M10" s="22"/>
      <c r="N10" s="23">
        <f t="shared" si="3"/>
        <v>3332.6666666666665</v>
      </c>
      <c r="O10" s="24">
        <f t="shared" si="4"/>
        <v>492.40870558239925</v>
      </c>
      <c r="P10" s="25">
        <f t="shared" ref="P10:P11" si="12">O10/N10*100</f>
        <v>14.77521621071412</v>
      </c>
      <c r="Q10" s="20">
        <f t="shared" si="6"/>
        <v>2903</v>
      </c>
      <c r="R10" s="26">
        <f t="shared" ref="R10:R11" si="13">ROUNDDOWN(Q10,2)</f>
        <v>2903</v>
      </c>
      <c r="T10" s="27">
        <f t="shared" si="8"/>
        <v>31933</v>
      </c>
    </row>
    <row r="11" spans="1:20" ht="59.25" customHeight="1" x14ac:dyDescent="0.25">
      <c r="A11" s="16">
        <v>6</v>
      </c>
      <c r="B11" s="6" t="s">
        <v>32</v>
      </c>
      <c r="C11" s="14" t="s">
        <v>20</v>
      </c>
      <c r="D11" s="14">
        <v>77</v>
      </c>
      <c r="E11" s="14" t="s">
        <v>21</v>
      </c>
      <c r="F11" s="20">
        <v>609</v>
      </c>
      <c r="G11" s="20">
        <f t="shared" si="9"/>
        <v>46893</v>
      </c>
      <c r="H11" s="20">
        <v>757</v>
      </c>
      <c r="I11" s="20">
        <f t="shared" si="10"/>
        <v>58289</v>
      </c>
      <c r="J11" s="20">
        <v>548</v>
      </c>
      <c r="K11" s="20">
        <f t="shared" si="11"/>
        <v>42196</v>
      </c>
      <c r="L11" s="21"/>
      <c r="M11" s="22"/>
      <c r="N11" s="23">
        <f t="shared" si="3"/>
        <v>638</v>
      </c>
      <c r="O11" s="24">
        <f t="shared" si="4"/>
        <v>107.47557862137798</v>
      </c>
      <c r="P11" s="25">
        <f t="shared" si="12"/>
        <v>16.845701978272409</v>
      </c>
      <c r="Q11" s="20">
        <f t="shared" si="6"/>
        <v>548</v>
      </c>
      <c r="R11" s="26">
        <f t="shared" si="13"/>
        <v>548</v>
      </c>
      <c r="T11" s="27">
        <f t="shared" si="8"/>
        <v>42196</v>
      </c>
    </row>
    <row r="12" spans="1:20" ht="18.75" customHeight="1" x14ac:dyDescent="0.25">
      <c r="A12" s="16">
        <v>7</v>
      </c>
      <c r="B12" s="6" t="s">
        <v>33</v>
      </c>
      <c r="C12" s="14" t="s">
        <v>20</v>
      </c>
      <c r="D12" s="14">
        <v>11</v>
      </c>
      <c r="E12" s="14" t="s">
        <v>21</v>
      </c>
      <c r="F12" s="20">
        <v>2909</v>
      </c>
      <c r="G12" s="20">
        <f t="shared" ref="G12:G13" si="14">F12*D12</f>
        <v>31999</v>
      </c>
      <c r="H12" s="20">
        <v>3491</v>
      </c>
      <c r="I12" s="20">
        <f t="shared" ref="I12:I13" si="15">H12*D12</f>
        <v>38401</v>
      </c>
      <c r="J12" s="20">
        <v>2620</v>
      </c>
      <c r="K12" s="20">
        <f t="shared" ref="K12:K13" si="16">J12*D12</f>
        <v>28820</v>
      </c>
      <c r="L12" s="21"/>
      <c r="M12" s="22"/>
      <c r="N12" s="23">
        <f t="shared" si="3"/>
        <v>3006.6666666666665</v>
      </c>
      <c r="O12" s="24">
        <f t="shared" si="4"/>
        <v>443.63761487652732</v>
      </c>
      <c r="P12" s="25">
        <f t="shared" ref="P12:P13" si="17">O12/N12*100</f>
        <v>14.755131315183837</v>
      </c>
      <c r="Q12" s="20">
        <f t="shared" si="6"/>
        <v>2620</v>
      </c>
      <c r="R12" s="26">
        <f t="shared" ref="R12:R13" si="18">ROUNDDOWN(Q12,2)</f>
        <v>2620</v>
      </c>
      <c r="S12" s="8"/>
      <c r="T12" s="27">
        <f t="shared" si="8"/>
        <v>28820</v>
      </c>
    </row>
    <row r="13" spans="1:20" ht="18" customHeight="1" x14ac:dyDescent="0.25">
      <c r="A13" s="16">
        <v>8</v>
      </c>
      <c r="B13" s="6" t="s">
        <v>35</v>
      </c>
      <c r="C13" s="14" t="s">
        <v>20</v>
      </c>
      <c r="D13" s="14">
        <v>88</v>
      </c>
      <c r="E13" s="14" t="s">
        <v>21</v>
      </c>
      <c r="F13" s="20">
        <v>478</v>
      </c>
      <c r="G13" s="20">
        <f t="shared" si="14"/>
        <v>42064</v>
      </c>
      <c r="H13" s="20">
        <v>574</v>
      </c>
      <c r="I13" s="20">
        <f t="shared" si="15"/>
        <v>50512</v>
      </c>
      <c r="J13" s="20">
        <v>430</v>
      </c>
      <c r="K13" s="20">
        <f t="shared" si="16"/>
        <v>37840</v>
      </c>
      <c r="L13" s="21"/>
      <c r="M13" s="22"/>
      <c r="N13" s="23">
        <f t="shared" si="3"/>
        <v>494</v>
      </c>
      <c r="O13" s="24">
        <f t="shared" si="4"/>
        <v>73.321211119293437</v>
      </c>
      <c r="P13" s="25">
        <f t="shared" si="17"/>
        <v>14.842350429006768</v>
      </c>
      <c r="Q13" s="20">
        <f t="shared" si="6"/>
        <v>430</v>
      </c>
      <c r="R13" s="26">
        <f t="shared" si="18"/>
        <v>430</v>
      </c>
      <c r="S13" s="8"/>
      <c r="T13" s="27">
        <f t="shared" si="8"/>
        <v>37840</v>
      </c>
    </row>
    <row r="14" spans="1:20" s="28" customFormat="1" x14ac:dyDescent="0.25">
      <c r="A14" s="34" t="s">
        <v>25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6"/>
      <c r="T14" s="29">
        <f>SUM(T6:T13)</f>
        <v>435293</v>
      </c>
    </row>
    <row r="15" spans="1:20" x14ac:dyDescent="0.25">
      <c r="A15" s="37" t="s">
        <v>15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</row>
    <row r="16" spans="1:20" x14ac:dyDescent="0.25">
      <c r="A16" s="38" t="s">
        <v>8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</row>
    <row r="17" spans="1:20" x14ac:dyDescent="0.25">
      <c r="A17" s="48" t="s">
        <v>26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</row>
    <row r="18" spans="1:20" x14ac:dyDescent="0.25">
      <c r="A18" s="30" t="s">
        <v>18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2"/>
    </row>
  </sheetData>
  <sheetProtection selectLockedCells="1" selectUnlockedCells="1"/>
  <mergeCells count="26">
    <mergeCell ref="A1:Q2"/>
    <mergeCell ref="A3:A5"/>
    <mergeCell ref="B3:B5"/>
    <mergeCell ref="N3:P3"/>
    <mergeCell ref="P4:P5"/>
    <mergeCell ref="Q4:Q5"/>
    <mergeCell ref="N4:N5"/>
    <mergeCell ref="H4:I4"/>
    <mergeCell ref="D3:D5"/>
    <mergeCell ref="F3:K3"/>
    <mergeCell ref="E3:E5"/>
    <mergeCell ref="A18:T18"/>
    <mergeCell ref="Q3:T3"/>
    <mergeCell ref="T4:T5"/>
    <mergeCell ref="A14:R14"/>
    <mergeCell ref="A15:T15"/>
    <mergeCell ref="A16:T16"/>
    <mergeCell ref="S4:S5"/>
    <mergeCell ref="R4:R5"/>
    <mergeCell ref="O4:O5"/>
    <mergeCell ref="L4:M4"/>
    <mergeCell ref="C3:C5"/>
    <mergeCell ref="L3:M3"/>
    <mergeCell ref="F4:G4"/>
    <mergeCell ref="J4:K4"/>
    <mergeCell ref="A17:T17"/>
  </mergeCells>
  <phoneticPr fontId="1" type="noConversion"/>
  <printOptions horizontalCentered="1"/>
  <pageMargins left="0.15748031496062992" right="0.15748031496062992" top="0.51181102362204722" bottom="0.35433070866141736" header="0.27559055118110237" footer="0.23622047244094491"/>
  <pageSetup paperSize="9" scale="4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Организация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закупки</dc:creator>
  <cp:lastModifiedBy>закупки</cp:lastModifiedBy>
  <cp:lastPrinted>2026-05-15T09:52:41Z</cp:lastPrinted>
  <dcterms:created xsi:type="dcterms:W3CDTF">2014-01-29T10:37:40Z</dcterms:created>
  <dcterms:modified xsi:type="dcterms:W3CDTF">2026-05-22T12:25:23Z</dcterms:modified>
</cp:coreProperties>
</file>