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Правовое управление\2026 год\Документации\Ед. поставщик ЕАТ\Жаринова\Поставка периферийных устройств и расходных материалов\"/>
    </mc:Choice>
  </mc:AlternateContent>
  <bookViews>
    <workbookView xWindow="0" yWindow="0" windowWidth="24630" windowHeight="8235"/>
  </bookViews>
  <sheets>
    <sheet name="Лист1" sheetId="1" r:id="rId1"/>
  </sheets>
  <definedNames>
    <definedName name="_xlnm._FilterDatabase" localSheetId="0" hidden="1">Лист1!$A$11:$IR$20</definedName>
    <definedName name="_xlnm.Print_Area" localSheetId="0">Лист1!$A$1:$M$22</definedName>
  </definedNames>
  <calcPr calcId="162913"/>
</workbook>
</file>

<file path=xl/calcChain.xml><?xml version="1.0" encoding="utf-8"?>
<calcChain xmlns="http://schemas.openxmlformats.org/spreadsheetml/2006/main">
  <c r="L18" i="1" l="1"/>
  <c r="M18" i="1" s="1"/>
  <c r="J18" i="1"/>
  <c r="K18" i="1" s="1"/>
  <c r="L17" i="1"/>
  <c r="M17" i="1" s="1"/>
  <c r="J17" i="1"/>
  <c r="K17" i="1" s="1"/>
  <c r="J12" i="1" l="1"/>
  <c r="K12" i="1" s="1"/>
  <c r="L12" i="1"/>
  <c r="M12" i="1" s="1"/>
  <c r="J13" i="1"/>
  <c r="K13" i="1" s="1"/>
  <c r="L13" i="1"/>
  <c r="M13" i="1" s="1"/>
  <c r="J14" i="1"/>
  <c r="K14" i="1" s="1"/>
  <c r="L14" i="1"/>
  <c r="M14" i="1" s="1"/>
  <c r="M19" i="1" s="1"/>
  <c r="J15" i="1"/>
  <c r="K15" i="1" s="1"/>
  <c r="L15" i="1"/>
  <c r="M15" i="1" s="1"/>
  <c r="J16" i="1"/>
  <c r="K16" i="1" s="1"/>
  <c r="L16" i="1"/>
  <c r="M16" i="1" s="1"/>
  <c r="H20" i="1" l="1"/>
  <c r="H29" i="1" s="1"/>
</calcChain>
</file>

<file path=xl/sharedStrings.xml><?xml version="1.0" encoding="utf-8"?>
<sst xmlns="http://schemas.openxmlformats.org/spreadsheetml/2006/main" count="51" uniqueCount="44">
  <si>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</si>
  <si>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</si>
  <si>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</si>
  <si>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</si>
  <si>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</si>
  <si>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</si>
  <si>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</si>
  <si>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Среднеквадр. отклонение</t>
  </si>
  <si>
    <t>Коэффициент вариации (%)</t>
  </si>
  <si>
    <t>Цена (руб.)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</si>
  <si>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</si>
  <si>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</si>
  <si>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</si>
  <si>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</si>
  <si>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</si>
  <si>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Оплата производится в рублях по курсу соответствующей валюты, установленному Центральным банком на дату заключения контракта</t>
  </si>
  <si>
    <t>Приложение № 2 к Извещению</t>
  </si>
  <si>
    <t>Поставщик 1</t>
  </si>
  <si>
    <t xml:space="preserve">Поставщик 2 </t>
  </si>
  <si>
    <t xml:space="preserve">Поставщик 3 </t>
  </si>
  <si>
    <t>НМЦК рын (руб)</t>
  </si>
  <si>
    <t xml:space="preserve">На основании проведенного анализа рынка и расчетов, НМЦК составляет:       </t>
  </si>
  <si>
    <t>руб.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</si>
  <si>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</si>
  <si>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 xml:space="preserve">Обоснование начальной (максимальной) цены контракта 
           </t>
  </si>
  <si>
    <t>Итого:</t>
  </si>
  <si>
    <t>шт</t>
  </si>
  <si>
    <t xml:space="preserve"> согласно Приложению № 1 к Извещению </t>
  </si>
  <si>
    <t>Проводные наушники JBL T110</t>
  </si>
  <si>
    <t>26.40.42.120</t>
  </si>
  <si>
    <t>Внешний жесткий диск Western Digital WD Elements Portable 1 TB</t>
  </si>
  <si>
    <t>26.20.21.110</t>
  </si>
  <si>
    <t>Уничтожитель бумаг Deli E14400</t>
  </si>
  <si>
    <t>28.23.23.000</t>
  </si>
  <si>
    <t>26.20.16.125</t>
  </si>
  <si>
    <t>Бумага для термопринтера PeriPage A4 Long Storage, 100 листов</t>
  </si>
  <si>
    <t>17.12.14.160</t>
  </si>
  <si>
    <t xml:space="preserve">Портативный термопринтер A4 PeriPage </t>
  </si>
  <si>
    <t>уп.</t>
  </si>
  <si>
    <t>Поставка периферийных устройств и расходных материалов</t>
  </si>
  <si>
    <t>GP Батарейки мизинчиковые ААА алкалиновые, 30 шт</t>
  </si>
  <si>
    <t>GP Батарейки пальчиковые АА алкалиновые, 30 шт.</t>
  </si>
  <si>
    <t xml:space="preserve">27.20.11.000
</t>
  </si>
  <si>
    <t>27.20.11.000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</si>
</sst>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#,##0.00_р_.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606060"/>
      </left>
      <right/>
      <top style="thin">
        <color rgb="FF777C7C"/>
      </top>
      <bottom style="thin">
        <color rgb="FF747777"/>
      </bottom>
      <diagonal/>
    </border>
    <border>
      <left style="thin">
        <color rgb="FF606060"/>
      </left>
      <right/>
      <top style="thin">
        <color rgb="FF747777"/>
      </top>
      <bottom style="thin">
        <color rgb="FF777C77"/>
      </bottom>
      <diagonal/>
    </border>
    <border>
      <left style="thin">
        <color rgb="FF606060"/>
      </left>
      <right/>
      <top style="thin">
        <color rgb="FF777C77"/>
      </top>
      <bottom style="thin">
        <color rgb="FF747C77"/>
      </bottom>
      <diagonal/>
    </border>
    <border>
      <left style="thin">
        <color rgb="FF606060"/>
      </left>
      <right/>
      <top style="thin">
        <color rgb="FF747C77"/>
      </top>
      <bottom style="thin">
        <color rgb="FF777C7C"/>
      </bottom>
      <diagonal/>
    </border>
    <border>
      <left style="thin">
        <color rgb="FF606060"/>
      </left>
      <right/>
      <top style="thin">
        <color rgb="FF777C7C"/>
      </top>
      <bottom style="thin">
        <color rgb="FF777C7C"/>
      </bottom>
      <diagonal/>
    </border>
  </borders>
  <cellStyleXfs count="2">
    <xf numFmtId="0" fontId="0" fillId="0" borderId="0" applyAlignment="0"/>
    <xf numFmtId="0" fontId="1" fillId="0" borderId="0" applyAlignment="0"/>
  </cellStyleXfs>
  <cellXfs count="65">
    <xf numFmtId="0" fontId="0" fillId="0" borderId="0" xfId="0" applyBorder="1"/>
    <xf numFmtId="0" fontId="0" fillId="0" borderId="0" xfId="0" applyFont="1"/>
    <xf numFmtId="2" fontId="4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vertical="top" wrapText="1"/>
    </xf>
    <xf numFmtId="49" fontId="8" fillId="0" borderId="1" xfId="0" applyNumberFormat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Border="1"/>
    <xf numFmtId="0" fontId="0" fillId="0" borderId="3" xfId="0" applyFont="1" applyBorder="1"/>
    <xf numFmtId="0" fontId="0" fillId="0" borderId="0" xfId="0" applyFont="1" applyBorder="1"/>
    <xf numFmtId="2" fontId="0" fillId="0" borderId="0" xfId="0" applyNumberFormat="1" applyFont="1" applyAlignment="1">
      <alignment horizontal="left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13" fillId="0" borderId="0" xfId="0" applyNumberFormat="1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right" vertical="center" wrapText="1"/>
    </xf>
    <xf numFmtId="165" fontId="2" fillId="0" borderId="6" xfId="0" applyNumberFormat="1" applyFont="1" applyFill="1" applyBorder="1" applyAlignment="1">
      <alignment horizontal="right" vertical="center" wrapText="1"/>
    </xf>
    <xf numFmtId="165" fontId="2" fillId="0" borderId="4" xfId="0" applyNumberFormat="1" applyFont="1" applyFill="1" applyBorder="1" applyAlignment="1">
      <alignment horizontal="right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1" fillId="0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8</xdr:row>
      <xdr:rowOff>76200</xdr:rowOff>
    </xdr:from>
    <xdr:to>
      <xdr:col>3</xdr:col>
      <xdr:colOff>1257300</xdr:colOff>
      <xdr:row>8</xdr:row>
      <xdr:rowOff>561975</xdr:rowOff>
    </xdr:to>
    <xdr:pic>
      <xdr:nvPicPr>
        <xdr:cNvPr id="34984" name="Изображение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4143375"/>
          <a:ext cx="11239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171450</xdr:colOff>
      <xdr:row>10</xdr:row>
      <xdr:rowOff>0</xdr:rowOff>
    </xdr:from>
    <xdr:to>
      <xdr:col>12</xdr:col>
      <xdr:colOff>1428750</xdr:colOff>
      <xdr:row>10</xdr:row>
      <xdr:rowOff>495300</xdr:rowOff>
    </xdr:to>
    <xdr:pic>
      <xdr:nvPicPr>
        <xdr:cNvPr id="34985" name="Изображение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875" y="537210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171450</xdr:colOff>
      <xdr:row>10</xdr:row>
      <xdr:rowOff>209550</xdr:rowOff>
    </xdr:from>
    <xdr:to>
      <xdr:col>10</xdr:col>
      <xdr:colOff>933450</xdr:colOff>
      <xdr:row>10</xdr:row>
      <xdr:rowOff>600075</xdr:rowOff>
    </xdr:to>
    <xdr:pic>
      <xdr:nvPicPr>
        <xdr:cNvPr id="34986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581650"/>
          <a:ext cx="762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180975</xdr:rowOff>
    </xdr:from>
    <xdr:to>
      <xdr:col>9</xdr:col>
      <xdr:colOff>1019175</xdr:colOff>
      <xdr:row>10</xdr:row>
      <xdr:rowOff>628650</xdr:rowOff>
    </xdr:to>
    <xdr:pic>
      <xdr:nvPicPr>
        <xdr:cNvPr id="34987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5553075"/>
          <a:ext cx="8667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498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498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499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499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499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499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28575</xdr:colOff>
      <xdr:row>18</xdr:row>
      <xdr:rowOff>0</xdr:rowOff>
    </xdr:from>
    <xdr:to>
      <xdr:col>4</xdr:col>
      <xdr:colOff>333375</xdr:colOff>
      <xdr:row>19</xdr:row>
      <xdr:rowOff>38100</xdr:rowOff>
    </xdr:to>
    <xdr:sp macro="" textlink="">
      <xdr:nvSpPr>
        <xdr:cNvPr id="3499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6250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499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499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499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499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499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0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0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0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0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28575</xdr:rowOff>
    </xdr:to>
    <xdr:sp macro="" textlink="">
      <xdr:nvSpPr>
        <xdr:cNvPr id="3500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8136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28575</xdr:rowOff>
    </xdr:to>
    <xdr:sp macro="" textlink="">
      <xdr:nvSpPr>
        <xdr:cNvPr id="3500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8136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0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0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0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0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1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1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1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1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1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1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1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1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1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1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2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2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20</xdr:row>
      <xdr:rowOff>47625</xdr:rowOff>
    </xdr:to>
    <xdr:sp macro="" textlink="">
      <xdr:nvSpPr>
        <xdr:cNvPr id="3502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5372100"/>
          <a:ext cx="304800" cy="583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2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55</xdr:row>
      <xdr:rowOff>95250</xdr:rowOff>
    </xdr:to>
    <xdr:sp macro="" textlink="">
      <xdr:nvSpPr>
        <xdr:cNvPr id="3502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28575</xdr:colOff>
      <xdr:row>19</xdr:row>
      <xdr:rowOff>47625</xdr:rowOff>
    </xdr:from>
    <xdr:to>
      <xdr:col>4</xdr:col>
      <xdr:colOff>333375</xdr:colOff>
      <xdr:row>57</xdr:row>
      <xdr:rowOff>28575</xdr:rowOff>
    </xdr:to>
    <xdr:sp macro="" textlink="">
      <xdr:nvSpPr>
        <xdr:cNvPr id="3502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62500" y="28451175"/>
          <a:ext cx="30480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2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2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2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2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3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3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3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3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3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3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3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3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3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3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4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4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4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4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4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4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4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4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4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4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5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5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5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5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5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5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5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5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5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5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6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6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6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6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6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6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6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6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6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6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7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7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7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7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7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07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7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7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7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7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8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8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8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8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8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8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8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8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8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8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9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9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9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9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9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9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9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9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9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09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0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0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0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0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0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0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0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0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0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0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1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1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1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1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1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1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1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1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1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1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2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2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2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2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2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2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2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2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2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2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3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3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3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3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3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3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3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3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3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3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4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4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4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4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4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4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4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4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4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4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5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5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5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5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5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5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5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5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5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5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6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6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6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6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6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6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6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6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6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6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7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7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17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17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17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17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38100</xdr:rowOff>
    </xdr:to>
    <xdr:sp macro="" textlink="">
      <xdr:nvSpPr>
        <xdr:cNvPr id="3517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7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7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7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8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8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8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8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8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8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8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8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38100</xdr:rowOff>
    </xdr:to>
    <xdr:sp macro="" textlink="">
      <xdr:nvSpPr>
        <xdr:cNvPr id="3518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18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7374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19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7374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19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19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19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19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19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19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813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142875</xdr:colOff>
      <xdr:row>18</xdr:row>
      <xdr:rowOff>0</xdr:rowOff>
    </xdr:from>
    <xdr:to>
      <xdr:col>2</xdr:col>
      <xdr:colOff>447675</xdr:colOff>
      <xdr:row>19</xdr:row>
      <xdr:rowOff>38100</xdr:rowOff>
    </xdr:to>
    <xdr:sp macro="" textlink="">
      <xdr:nvSpPr>
        <xdr:cNvPr id="3519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543175" y="10134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11</xdr:row>
      <xdr:rowOff>0</xdr:rowOff>
    </xdr:from>
    <xdr:to>
      <xdr:col>1</xdr:col>
      <xdr:colOff>1657350</xdr:colOff>
      <xdr:row>11</xdr:row>
      <xdr:rowOff>304800</xdr:rowOff>
    </xdr:to>
    <xdr:sp macro="" textlink="">
      <xdr:nvSpPr>
        <xdr:cNvPr id="3519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6038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12</xdr:row>
      <xdr:rowOff>0</xdr:rowOff>
    </xdr:from>
    <xdr:to>
      <xdr:col>1</xdr:col>
      <xdr:colOff>1657350</xdr:colOff>
      <xdr:row>12</xdr:row>
      <xdr:rowOff>304800</xdr:rowOff>
    </xdr:to>
    <xdr:sp macro="" textlink="">
      <xdr:nvSpPr>
        <xdr:cNvPr id="3519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6705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13</xdr:row>
      <xdr:rowOff>0</xdr:rowOff>
    </xdr:from>
    <xdr:to>
      <xdr:col>1</xdr:col>
      <xdr:colOff>1657350</xdr:colOff>
      <xdr:row>13</xdr:row>
      <xdr:rowOff>304800</xdr:rowOff>
    </xdr:to>
    <xdr:sp macro="" textlink="">
      <xdr:nvSpPr>
        <xdr:cNvPr id="3520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7372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13</xdr:row>
      <xdr:rowOff>0</xdr:rowOff>
    </xdr:from>
    <xdr:to>
      <xdr:col>1</xdr:col>
      <xdr:colOff>1657350</xdr:colOff>
      <xdr:row>13</xdr:row>
      <xdr:rowOff>304800</xdr:rowOff>
    </xdr:to>
    <xdr:sp macro="" textlink="">
      <xdr:nvSpPr>
        <xdr:cNvPr id="3520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7372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15</xdr:row>
      <xdr:rowOff>0</xdr:rowOff>
    </xdr:from>
    <xdr:to>
      <xdr:col>1</xdr:col>
      <xdr:colOff>1657350</xdr:colOff>
      <xdr:row>15</xdr:row>
      <xdr:rowOff>304800</xdr:rowOff>
    </xdr:to>
    <xdr:sp macro="" textlink="">
      <xdr:nvSpPr>
        <xdr:cNvPr id="3520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8705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0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937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0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937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0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0039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1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0039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1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070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1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070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171450</xdr:colOff>
      <xdr:row>18</xdr:row>
      <xdr:rowOff>0</xdr:rowOff>
    </xdr:from>
    <xdr:to>
      <xdr:col>2</xdr:col>
      <xdr:colOff>476250</xdr:colOff>
      <xdr:row>19</xdr:row>
      <xdr:rowOff>38100</xdr:rowOff>
    </xdr:to>
    <xdr:sp macro="" textlink="">
      <xdr:nvSpPr>
        <xdr:cNvPr id="3521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571750" y="11401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1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1372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1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203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1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203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438150</xdr:colOff>
      <xdr:row>18</xdr:row>
      <xdr:rowOff>0</xdr:rowOff>
    </xdr:from>
    <xdr:to>
      <xdr:col>3</xdr:col>
      <xdr:colOff>0</xdr:colOff>
      <xdr:row>19</xdr:row>
      <xdr:rowOff>38100</xdr:rowOff>
    </xdr:to>
    <xdr:sp macro="" textlink="">
      <xdr:nvSpPr>
        <xdr:cNvPr id="3521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838450" y="129825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409575</xdr:colOff>
      <xdr:row>18</xdr:row>
      <xdr:rowOff>0</xdr:rowOff>
    </xdr:from>
    <xdr:to>
      <xdr:col>2</xdr:col>
      <xdr:colOff>714375</xdr:colOff>
      <xdr:row>19</xdr:row>
      <xdr:rowOff>38100</xdr:rowOff>
    </xdr:to>
    <xdr:sp macro="" textlink="">
      <xdr:nvSpPr>
        <xdr:cNvPr id="3521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809875" y="1271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1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3373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2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3373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2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403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2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403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2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4706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2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4706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333375</xdr:colOff>
      <xdr:row>18</xdr:row>
      <xdr:rowOff>0</xdr:rowOff>
    </xdr:from>
    <xdr:to>
      <xdr:col>2</xdr:col>
      <xdr:colOff>638175</xdr:colOff>
      <xdr:row>19</xdr:row>
      <xdr:rowOff>38100</xdr:rowOff>
    </xdr:to>
    <xdr:sp macro="" textlink="">
      <xdr:nvSpPr>
        <xdr:cNvPr id="3522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733675" y="152495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2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5373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2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6040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2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6040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2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670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3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670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3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7373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3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7373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3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8040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3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8040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3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8707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3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8707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3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937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3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1937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3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0040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4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0040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4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0707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4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0707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4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1374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4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1374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304800</xdr:colOff>
      <xdr:row>18</xdr:row>
      <xdr:rowOff>0</xdr:rowOff>
    </xdr:from>
    <xdr:to>
      <xdr:col>2</xdr:col>
      <xdr:colOff>609600</xdr:colOff>
      <xdr:row>19</xdr:row>
      <xdr:rowOff>38100</xdr:rowOff>
    </xdr:to>
    <xdr:sp macro="" textlink="">
      <xdr:nvSpPr>
        <xdr:cNvPr id="3524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705100" y="21983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4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2040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4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2707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4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2707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4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3374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5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3374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5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4041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5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4041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18</xdr:row>
      <xdr:rowOff>0</xdr:rowOff>
    </xdr:from>
    <xdr:to>
      <xdr:col>2</xdr:col>
      <xdr:colOff>523875</xdr:colOff>
      <xdr:row>19</xdr:row>
      <xdr:rowOff>38100</xdr:rowOff>
    </xdr:to>
    <xdr:sp macro="" textlink="">
      <xdr:nvSpPr>
        <xdr:cNvPr id="3525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619375" y="24717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5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4707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5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5374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5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5374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123825</xdr:colOff>
      <xdr:row>18</xdr:row>
      <xdr:rowOff>0</xdr:rowOff>
    </xdr:from>
    <xdr:to>
      <xdr:col>2</xdr:col>
      <xdr:colOff>428625</xdr:colOff>
      <xdr:row>19</xdr:row>
      <xdr:rowOff>38100</xdr:rowOff>
    </xdr:to>
    <xdr:sp macro="" textlink="">
      <xdr:nvSpPr>
        <xdr:cNvPr id="3525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524125" y="26098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5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604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5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6708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18</xdr:row>
      <xdr:rowOff>0</xdr:rowOff>
    </xdr:from>
    <xdr:to>
      <xdr:col>1</xdr:col>
      <xdr:colOff>1657350</xdr:colOff>
      <xdr:row>19</xdr:row>
      <xdr:rowOff>38100</xdr:rowOff>
    </xdr:to>
    <xdr:sp macro="" textlink="">
      <xdr:nvSpPr>
        <xdr:cNvPr id="3526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26708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31"/>
  <sheetViews>
    <sheetView tabSelected="1" zoomScaleNormal="100" zoomScaleSheetLayoutView="70" workbookViewId="0">
      <selection activeCell="A8" sqref="A8:M8"/>
    </sheetView>
  </sheetViews>
  <sheetFormatPr defaultRowHeight="15" x14ac:dyDescent="0.25"/>
  <cols>
    <col min="1" max="1" width="7.85546875" style="1" customWidth="1"/>
    <col min="2" max="2" width="28.140625" style="1" customWidth="1"/>
    <col min="3" max="3" width="11.140625" style="1" customWidth="1"/>
    <col min="4" max="4" width="23.85546875" style="1" customWidth="1"/>
    <col min="5" max="5" width="15.140625" style="1" customWidth="1"/>
    <col min="6" max="6" width="10.5703125" style="1" customWidth="1"/>
    <col min="7" max="7" width="17.42578125" style="1" customWidth="1"/>
    <col min="8" max="9" width="17.42578125" style="3" customWidth="1"/>
    <col min="10" max="10" width="18.28515625" style="4" customWidth="1"/>
    <col min="11" max="11" width="15.28515625" style="4" customWidth="1"/>
    <col min="12" max="12" width="11.28515625" style="3" customWidth="1"/>
    <col min="13" max="13" width="26.42578125" style="3" customWidth="1"/>
    <col min="14" max="252" width="9.140625" style="1"/>
  </cols>
  <sheetData>
    <row r="1" spans="1:252" ht="37.5" x14ac:dyDescent="0.25">
      <c r="G1" s="2"/>
      <c r="H1" s="2"/>
      <c r="I1" s="2"/>
      <c r="J1" s="2"/>
      <c r="K1" s="2"/>
      <c r="L1" s="2"/>
      <c r="M1" s="8" t="s">
        <v>16</v>
      </c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</row>
    <row r="3" spans="1:252" ht="43.5" customHeight="1" x14ac:dyDescent="0.35">
      <c r="A3" s="61" t="s">
        <v>24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</row>
    <row r="4" spans="1:252" ht="27" customHeight="1" x14ac:dyDescent="0.25">
      <c r="A4" s="40" t="s">
        <v>0</v>
      </c>
      <c r="B4" s="41"/>
      <c r="C4" s="62" t="s">
        <v>27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</row>
    <row r="5" spans="1:252" ht="45" customHeight="1" x14ac:dyDescent="0.25">
      <c r="A5" s="63" t="s">
        <v>1</v>
      </c>
      <c r="B5" s="63"/>
      <c r="C5" s="64" t="s">
        <v>10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</row>
    <row r="6" spans="1:252" ht="56.25" customHeight="1" x14ac:dyDescent="0.25">
      <c r="A6" s="63" t="s">
        <v>12</v>
      </c>
      <c r="B6" s="63"/>
      <c r="C6" s="64" t="s">
        <v>13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/>
      <c r="O6"/>
      <c r="P6"/>
      <c r="Q6" s="2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</row>
    <row r="7" spans="1:252" ht="69.75" customHeight="1" x14ac:dyDescent="0.25">
      <c r="A7" s="40" t="s">
        <v>14</v>
      </c>
      <c r="B7" s="41"/>
      <c r="C7" s="58" t="s">
        <v>15</v>
      </c>
      <c r="D7" s="59"/>
      <c r="E7" s="59"/>
      <c r="F7" s="59"/>
      <c r="G7" s="59"/>
      <c r="H7" s="59"/>
      <c r="I7" s="59"/>
      <c r="J7" s="59"/>
      <c r="K7" s="59"/>
      <c r="L7" s="59"/>
      <c r="M7" s="60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</row>
    <row r="8" spans="1:252" ht="26.25" customHeight="1" x14ac:dyDescent="0.25">
      <c r="A8" s="57" t="s">
        <v>39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</row>
    <row r="9" spans="1:252" ht="69.75" customHeight="1" x14ac:dyDescent="0.25">
      <c r="A9" s="44" t="s">
        <v>23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</row>
    <row r="10" spans="1:252" s="12" customFormat="1" ht="33" customHeight="1" x14ac:dyDescent="0.25">
      <c r="A10" s="45" t="s">
        <v>2</v>
      </c>
      <c r="B10" s="45" t="s">
        <v>3</v>
      </c>
      <c r="C10" s="45"/>
      <c r="D10" s="47" t="s">
        <v>4</v>
      </c>
      <c r="E10" s="45" t="s">
        <v>5</v>
      </c>
      <c r="F10" s="52" t="s">
        <v>6</v>
      </c>
      <c r="G10" s="19" t="s">
        <v>17</v>
      </c>
      <c r="H10" s="19" t="s">
        <v>18</v>
      </c>
      <c r="I10" s="19" t="s">
        <v>19</v>
      </c>
      <c r="J10" s="9" t="s">
        <v>7</v>
      </c>
      <c r="K10" s="9" t="s">
        <v>8</v>
      </c>
      <c r="L10" s="10" t="s">
        <v>11</v>
      </c>
      <c r="M10" s="11" t="s">
        <v>20</v>
      </c>
    </row>
    <row r="11" spans="1:252" s="12" customFormat="1" ht="52.5" customHeight="1" x14ac:dyDescent="0.25">
      <c r="A11" s="45"/>
      <c r="B11" s="46"/>
      <c r="C11" s="45"/>
      <c r="D11" s="47"/>
      <c r="E11" s="46"/>
      <c r="F11" s="53"/>
      <c r="G11" s="20" t="s">
        <v>9</v>
      </c>
      <c r="H11" s="20" t="s">
        <v>9</v>
      </c>
      <c r="I11" s="10" t="s">
        <v>9</v>
      </c>
      <c r="J11" s="9"/>
      <c r="K11" s="9"/>
      <c r="L11" s="10"/>
      <c r="M11" s="11"/>
    </row>
    <row r="12" spans="1:252" s="12" customFormat="1" ht="52.5" customHeight="1" x14ac:dyDescent="0.25">
      <c r="A12" s="13">
        <v>1</v>
      </c>
      <c r="B12" s="55" t="s">
        <v>28</v>
      </c>
      <c r="C12" s="56"/>
      <c r="D12" s="13" t="s">
        <v>29</v>
      </c>
      <c r="E12" s="27" t="s">
        <v>26</v>
      </c>
      <c r="F12" s="35">
        <v>10</v>
      </c>
      <c r="G12" s="29">
        <v>1128.9000000000001</v>
      </c>
      <c r="H12" s="30">
        <v>1024</v>
      </c>
      <c r="I12" s="29">
        <v>890</v>
      </c>
      <c r="J12" s="28">
        <f t="shared" ref="J12:J16" si="0">STDEVA(G12:I12)</f>
        <v>119.74502077330818</v>
      </c>
      <c r="K12" s="38">
        <f>J12/AVERAGE(G12:I12)*100</f>
        <v>11.805680841300225</v>
      </c>
      <c r="L12" s="25">
        <f>ROUND(AVERAGE(G12:I12),2)</f>
        <v>1014.3</v>
      </c>
      <c r="M12" s="25">
        <f t="shared" ref="M12:M16" si="1">F12*L12</f>
        <v>10143</v>
      </c>
    </row>
    <row r="13" spans="1:252" s="12" customFormat="1" ht="52.5" customHeight="1" x14ac:dyDescent="0.25">
      <c r="A13" s="13">
        <v>2</v>
      </c>
      <c r="B13" s="55" t="s">
        <v>30</v>
      </c>
      <c r="C13" s="56"/>
      <c r="D13" s="13" t="s">
        <v>31</v>
      </c>
      <c r="E13" s="27" t="s">
        <v>26</v>
      </c>
      <c r="F13" s="35">
        <v>5</v>
      </c>
      <c r="G13" s="29">
        <v>9958.7999999999993</v>
      </c>
      <c r="H13" s="31">
        <v>9890</v>
      </c>
      <c r="I13" s="29">
        <v>9472</v>
      </c>
      <c r="J13" s="28">
        <f>STDEVA(G13:I13)</f>
        <v>263.44881855874746</v>
      </c>
      <c r="K13" s="28">
        <f t="shared" ref="K13:K16" si="2">J13/AVERAGE(G13:I13)*100</f>
        <v>2.69551463696844</v>
      </c>
      <c r="L13" s="25">
        <f t="shared" ref="L13:L16" si="3">ROUND(AVERAGE(G13:I13),2)</f>
        <v>9773.6</v>
      </c>
      <c r="M13" s="25">
        <f t="shared" si="1"/>
        <v>48868</v>
      </c>
    </row>
    <row r="14" spans="1:252" s="12" customFormat="1" ht="52.5" customHeight="1" x14ac:dyDescent="0.25">
      <c r="A14" s="13">
        <v>3</v>
      </c>
      <c r="B14" s="55" t="s">
        <v>32</v>
      </c>
      <c r="C14" s="56"/>
      <c r="D14" s="13" t="s">
        <v>33</v>
      </c>
      <c r="E14" s="27" t="s">
        <v>26</v>
      </c>
      <c r="F14" s="35">
        <v>1</v>
      </c>
      <c r="G14" s="29">
        <v>20404</v>
      </c>
      <c r="H14" s="32">
        <v>18704</v>
      </c>
      <c r="I14" s="29">
        <v>27500</v>
      </c>
      <c r="J14" s="28">
        <f t="shared" si="0"/>
        <v>4665.7052342956013</v>
      </c>
      <c r="K14" s="28">
        <f t="shared" si="2"/>
        <v>21.014166020428181</v>
      </c>
      <c r="L14" s="25">
        <f t="shared" si="3"/>
        <v>22202.67</v>
      </c>
      <c r="M14" s="25">
        <f t="shared" si="1"/>
        <v>22202.67</v>
      </c>
    </row>
    <row r="15" spans="1:252" s="12" customFormat="1" ht="52.5" customHeight="1" x14ac:dyDescent="0.25">
      <c r="A15" s="13">
        <v>4</v>
      </c>
      <c r="B15" s="55" t="s">
        <v>37</v>
      </c>
      <c r="C15" s="56"/>
      <c r="D15" s="13" t="s">
        <v>34</v>
      </c>
      <c r="E15" s="27" t="s">
        <v>26</v>
      </c>
      <c r="F15" s="35">
        <v>1</v>
      </c>
      <c r="G15" s="29">
        <v>7042</v>
      </c>
      <c r="H15" s="33">
        <v>12851</v>
      </c>
      <c r="I15" s="29">
        <v>9166</v>
      </c>
      <c r="J15" s="28">
        <f t="shared" si="0"/>
        <v>2939.2482599013888</v>
      </c>
      <c r="K15" s="28">
        <f t="shared" si="2"/>
        <v>30.344281564073661</v>
      </c>
      <c r="L15" s="25">
        <f t="shared" si="3"/>
        <v>9686.33</v>
      </c>
      <c r="M15" s="25">
        <f t="shared" si="1"/>
        <v>9686.33</v>
      </c>
    </row>
    <row r="16" spans="1:252" s="12" customFormat="1" ht="52.5" customHeight="1" x14ac:dyDescent="0.25">
      <c r="A16" s="13">
        <v>5</v>
      </c>
      <c r="B16" s="55" t="s">
        <v>35</v>
      </c>
      <c r="C16" s="56"/>
      <c r="D16" s="13" t="s">
        <v>36</v>
      </c>
      <c r="E16" s="27" t="s">
        <v>38</v>
      </c>
      <c r="F16" s="35">
        <v>1</v>
      </c>
      <c r="G16" s="29">
        <v>1746</v>
      </c>
      <c r="H16" s="34">
        <v>2126</v>
      </c>
      <c r="I16" s="29">
        <v>1331</v>
      </c>
      <c r="J16" s="28">
        <f t="shared" si="0"/>
        <v>397.62838597531368</v>
      </c>
      <c r="K16" s="28">
        <f t="shared" si="2"/>
        <v>22.926872149258909</v>
      </c>
      <c r="L16" s="25">
        <f t="shared" si="3"/>
        <v>1734.33</v>
      </c>
      <c r="M16" s="25">
        <f t="shared" si="1"/>
        <v>1734.33</v>
      </c>
    </row>
    <row r="17" spans="1:252" s="12" customFormat="1" ht="52.5" customHeight="1" x14ac:dyDescent="0.25">
      <c r="A17" s="13">
        <v>6</v>
      </c>
      <c r="B17" s="55" t="s">
        <v>40</v>
      </c>
      <c r="C17" s="56"/>
      <c r="D17" s="13" t="s">
        <v>42</v>
      </c>
      <c r="E17" s="36" t="s">
        <v>38</v>
      </c>
      <c r="F17" s="36">
        <v>1</v>
      </c>
      <c r="G17" s="29">
        <v>878</v>
      </c>
      <c r="H17" s="34">
        <v>1410</v>
      </c>
      <c r="I17" s="29">
        <v>1213</v>
      </c>
      <c r="J17" s="37">
        <f t="shared" ref="J17:J18" si="4">STDEVA(G17:I17)</f>
        <v>268.96654067002459</v>
      </c>
      <c r="K17" s="37">
        <f t="shared" ref="K17:K18" si="5">J17/AVERAGE(G17:I17)*100</f>
        <v>23.047689860327729</v>
      </c>
      <c r="L17" s="25">
        <f t="shared" ref="L17:L18" si="6">ROUND(AVERAGE(G17:I17),2)</f>
        <v>1167</v>
      </c>
      <c r="M17" s="25">
        <f t="shared" ref="M17:M18" si="7">F17*L17</f>
        <v>1167</v>
      </c>
    </row>
    <row r="18" spans="1:252" s="12" customFormat="1" ht="52.5" customHeight="1" x14ac:dyDescent="0.25">
      <c r="A18" s="13">
        <v>7</v>
      </c>
      <c r="B18" s="55" t="s">
        <v>41</v>
      </c>
      <c r="C18" s="56"/>
      <c r="D18" s="13" t="s">
        <v>43</v>
      </c>
      <c r="E18" s="36" t="s">
        <v>38</v>
      </c>
      <c r="F18" s="36">
        <v>1</v>
      </c>
      <c r="G18" s="29">
        <v>1223</v>
      </c>
      <c r="H18" s="34">
        <v>1134</v>
      </c>
      <c r="I18" s="29">
        <v>1213</v>
      </c>
      <c r="J18" s="37">
        <f t="shared" si="4"/>
        <v>48.754486972995622</v>
      </c>
      <c r="K18" s="37">
        <f t="shared" si="5"/>
        <v>4.0970157120164385</v>
      </c>
      <c r="L18" s="25">
        <f t="shared" si="6"/>
        <v>1190</v>
      </c>
      <c r="M18" s="25">
        <f t="shared" si="7"/>
        <v>1190</v>
      </c>
    </row>
    <row r="19" spans="1:252" s="15" customFormat="1" ht="21" customHeight="1" x14ac:dyDescent="0.25">
      <c r="A19" s="48" t="s">
        <v>25</v>
      </c>
      <c r="B19" s="49"/>
      <c r="C19" s="50"/>
      <c r="D19" s="50"/>
      <c r="E19" s="49"/>
      <c r="F19" s="49"/>
      <c r="G19" s="50"/>
      <c r="H19" s="50"/>
      <c r="I19" s="50"/>
      <c r="J19" s="50"/>
      <c r="K19" s="50"/>
      <c r="L19" s="51"/>
      <c r="M19" s="21">
        <f>SUM(M12:M18)</f>
        <v>94991.33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6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</row>
    <row r="20" spans="1:252" ht="15" customHeight="1" x14ac:dyDescent="0.25">
      <c r="A20" s="54" t="s">
        <v>21</v>
      </c>
      <c r="B20" s="54"/>
      <c r="C20" s="54"/>
      <c r="D20" s="54"/>
      <c r="E20" s="54"/>
      <c r="F20" s="54"/>
      <c r="G20" s="54"/>
      <c r="H20" s="22">
        <f>M19</f>
        <v>94991.33</v>
      </c>
      <c r="I20" s="39" t="s">
        <v>22</v>
      </c>
      <c r="J20" s="39"/>
      <c r="K20" s="39"/>
      <c r="L20" s="39"/>
      <c r="M20" s="39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</row>
    <row r="21" spans="1:252" ht="15" customHeight="1" x14ac:dyDescent="0.25">
      <c r="A21" s="23"/>
      <c r="B21" s="23"/>
      <c r="C21" s="23"/>
      <c r="D21" s="23"/>
      <c r="E21" s="23"/>
      <c r="F21" s="23"/>
      <c r="G21" s="23"/>
      <c r="H21" s="22"/>
      <c r="I21" s="24"/>
      <c r="J21" s="24"/>
      <c r="K21" s="24"/>
      <c r="L21" s="24"/>
      <c r="M21" s="24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</row>
    <row r="22" spans="1:252" ht="14.45" customHeight="1" x14ac:dyDescent="0.25">
      <c r="A22" s="42">
        <v>46238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</row>
    <row r="23" spans="1:252" ht="14.45" customHeight="1" x14ac:dyDescent="0.25">
      <c r="A23" s="6"/>
      <c r="B23" s="6"/>
      <c r="G23" s="3"/>
      <c r="I23" s="7"/>
      <c r="J23" s="7"/>
      <c r="K23" s="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</row>
    <row r="24" spans="1:252" x14ac:dyDescent="0.25">
      <c r="F24" s="3"/>
      <c r="I24" s="32"/>
    </row>
    <row r="25" spans="1:252" ht="11.25" customHeight="1" x14ac:dyDescent="0.25"/>
    <row r="26" spans="1:252" hidden="1" x14ac:dyDescent="0.25">
      <c r="M26" s="3">
        <v>5812.42</v>
      </c>
    </row>
    <row r="29" spans="1:252" x14ac:dyDescent="0.25">
      <c r="H29" s="3">
        <f>100000-H20</f>
        <v>5008.6699999999983</v>
      </c>
      <c r="L29" s="18"/>
    </row>
    <row r="31" spans="1:252" x14ac:dyDescent="0.25">
      <c r="F31" s="3"/>
    </row>
  </sheetData>
  <autoFilter ref="A11:IR20">
    <filterColumn colId="1" showButton="0"/>
  </autoFilter>
  <mergeCells count="27">
    <mergeCell ref="B13:C13"/>
    <mergeCell ref="B14:C14"/>
    <mergeCell ref="B15:C15"/>
    <mergeCell ref="B16:C16"/>
    <mergeCell ref="C6:M6"/>
    <mergeCell ref="A6:B6"/>
    <mergeCell ref="A3:M3"/>
    <mergeCell ref="A4:B4"/>
    <mergeCell ref="C4:M4"/>
    <mergeCell ref="A5:B5"/>
    <mergeCell ref="C5:M5"/>
    <mergeCell ref="I20:M20"/>
    <mergeCell ref="A7:B7"/>
    <mergeCell ref="A22:M22"/>
    <mergeCell ref="A9:M9"/>
    <mergeCell ref="A10:A11"/>
    <mergeCell ref="B10:C11"/>
    <mergeCell ref="D10:D11"/>
    <mergeCell ref="A19:L19"/>
    <mergeCell ref="E10:E11"/>
    <mergeCell ref="F10:F11"/>
    <mergeCell ref="A20:G20"/>
    <mergeCell ref="B17:C17"/>
    <mergeCell ref="B18:C18"/>
    <mergeCell ref="A8:M8"/>
    <mergeCell ref="C7:M7"/>
    <mergeCell ref="B12:C12"/>
  </mergeCells>
  <pageMargins left="0.7" right="0.7" top="0.75" bottom="0.75" header="0.3" footer="0.3"/>
  <pageSetup paperSize="9" scale="59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Потягина Татьяна Владимировна</cp:lastModifiedBy>
  <cp:lastPrinted>2024-07-24T11:07:04Z</cp:lastPrinted>
  <dcterms:created xsi:type="dcterms:W3CDTF">2020-11-24T08:13:39Z</dcterms:created>
  <dcterms:modified xsi:type="dcterms:W3CDTF">2026-08-11T06:13:56Z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