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рибой_Н\Desktop\ЕАТ БЕРЕЗКА\ДЗ-121-408 Гелий марки А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F13" i="1"/>
  <c r="D13" i="1"/>
  <c r="I13" i="1" s="1"/>
  <c r="K13" i="1" l="1"/>
  <c r="H17" i="1"/>
  <c r="F17" i="1"/>
  <c r="G17" i="1"/>
  <c r="E17" i="1" l="1"/>
  <c r="E25" i="1" l="1"/>
  <c r="K17" i="1"/>
  <c r="E24" i="1" s="1"/>
  <c r="J17" i="1" l="1"/>
  <c r="I17" i="1" l="1"/>
  <c r="E20" i="1" s="1"/>
</calcChain>
</file>

<file path=xl/sharedStrings.xml><?xml version="1.0" encoding="utf-8"?>
<sst xmlns="http://schemas.openxmlformats.org/spreadsheetml/2006/main" count="49" uniqueCount="40">
  <si>
    <t xml:space="preserve">Приложение №2 </t>
  </si>
  <si>
    <t>Обоснование начальной (максимальной) цены контракта</t>
  </si>
  <si>
    <t>Наименование</t>
  </si>
  <si>
    <t>Итоговые показатели расчета начальной (максимальной) цены контракта</t>
  </si>
  <si>
    <t>№ п/п</t>
  </si>
  <si>
    <t xml:space="preserve"> Позиция лота</t>
  </si>
  <si>
    <t>Цена за ед.</t>
  </si>
  <si>
    <t>(руб.)</t>
  </si>
  <si>
    <t>Средняя арифметическая  цена позиции лота за ед.</t>
  </si>
  <si>
    <t>Стоимость позиции лота</t>
  </si>
  <si>
    <r>
      <t>(руб.)</t>
    </r>
    <r>
      <rPr>
        <b/>
        <sz val="11"/>
        <color rgb="FF000000"/>
        <rFont val="Times New Roman"/>
        <family val="1"/>
        <charset val="204"/>
      </rPr>
      <t xml:space="preserve"> </t>
    </r>
  </si>
  <si>
    <t>Коммерческие предложения прилагаются.</t>
  </si>
  <si>
    <t>общее кол-во,</t>
  </si>
  <si>
    <t>рублей</t>
  </si>
  <si>
    <t>%</t>
  </si>
  <si>
    <t>Коммерческое предложение №1
ООО "Центр Водолазных Исследований"
v_alexey@list.ru
тел: +7(925)3138062</t>
  </si>
  <si>
    <t xml:space="preserve">Коммерческое предложение №2
ООО "Компания Дайвиндустрия"
info@diveindustry.ru 
тел: +7(499)1109151
</t>
  </si>
  <si>
    <t>Коммерческое предложение №3 ИП Хлопковский В.Н.
WWW.RUSSUB.RU</t>
  </si>
  <si>
    <t>к «Служебной записке</t>
  </si>
  <si>
    <t>о размещении закупки»</t>
  </si>
  <si>
    <t>составляет</t>
  </si>
  <si>
    <t>Средняя арифметическая  цена позиции лота с учетом выделенных денежных средств за ед.</t>
  </si>
  <si>
    <t xml:space="preserve">Коммерческое предложение №3 </t>
  </si>
  <si>
    <t>Коммерческое предложение №2</t>
  </si>
  <si>
    <t>Коммерческое предложение №1</t>
  </si>
  <si>
    <t>* В Государственной информационной системе продукции на костюм электроогреваемый водолазный, блок питания в гермобоксе для подключения электрообогрева через КШС, провод для стационарного электропитания с Е/О кордом с характеристиками, удовлетворяющими требованиям заказчика, отсутствут три потенциальные поставщика продукции соответствующей техническому заданию.</t>
  </si>
  <si>
    <t>Начальная (максимальная) цена контракта с учетом выделенных денежных средств</t>
  </si>
  <si>
    <t>ед. изм</t>
  </si>
  <si>
    <t>Итого:</t>
  </si>
  <si>
    <t>Коэффициент вариации не превышает</t>
  </si>
  <si>
    <t>Расчет начальной ( максимальной) цены договора произведен методом сопоставимых рыночных цен (анализа рынка).</t>
  </si>
  <si>
    <t xml:space="preserve"> м3</t>
  </si>
  <si>
    <t>Начальная (максимальная) цена договора определена на основании предложения о цене договора конкретного участника закупки, с которым планируется заключить договор и составляет__________ руб. (_____________ № ______ от___________)</t>
  </si>
  <si>
    <r>
      <t xml:space="preserve">на закупку </t>
    </r>
    <r>
      <rPr>
        <b/>
        <u/>
        <sz val="12"/>
        <color theme="1"/>
        <rFont val="Times New Roman"/>
        <family val="1"/>
        <charset val="204"/>
      </rPr>
      <t>Гелия газообразного марки "А" (для обеспечения мобильной водолазной группы)</t>
    </r>
  </si>
  <si>
    <t>№ 1459 от 30.07.2026г.</t>
  </si>
  <si>
    <t>№ б/н от 
04.08.2026г.</t>
  </si>
  <si>
    <t>№ б/н от 14.08.2026г.</t>
  </si>
  <si>
    <t>Гелий газообразный марки «А»
(9,1 м³ в баллоне вместимостью 50 литров), 
(4 баллона вместимостью каждый по 50 литров)</t>
  </si>
  <si>
    <t>Начальная (максимальная) цена догвора определена на основании предложения о цене договора конкретного участника закупки, с которым планируется заключить договор и составляет 125 280,00 руб.( ООО "ТЕХНОЛОГИЯ № 1459 от 30.07.2026г.)</t>
  </si>
  <si>
    <t>С учетом выделнных денежных средств НМЦК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</si>
</sst>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5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164" fontId="9" fillId="2" borderId="9" xfId="0" applyNumberFormat="1" applyFont="1" applyFill="1" applyBorder="1" applyAlignment="1">
      <alignment horizontal="center" vertical="center"/>
    </xf>
    <xf numFmtId="164" fontId="7" fillId="0" borderId="16" xfId="0" applyNumberFormat="1" applyFont="1" applyBorder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0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3" fillId="2" borderId="9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2" fillId="0" borderId="0" xfId="0" applyFont="1" applyAlignment="1"/>
    <xf numFmtId="0" fontId="7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topLeftCell="A10" workbookViewId="0">
      <selection activeCell="F28" sqref="F28:K28"/>
    </sheetView>
  </sheetViews>
  <sheetFormatPr defaultRowHeight="18.75" x14ac:dyDescent="0.3"/>
  <cols>
    <col min="1" max="1" width="6.42578125" customWidth="1"/>
    <col min="2" max="2" width="29.42578125" customWidth="1"/>
    <col min="3" max="3" width="7.5703125" customWidth="1"/>
    <col min="4" max="4" width="8.7109375" customWidth="1"/>
    <col min="5" max="5" width="16.7109375" customWidth="1"/>
    <col min="6" max="6" width="20.140625" customWidth="1"/>
    <col min="7" max="7" width="17.140625" customWidth="1"/>
    <col min="8" max="8" width="16.7109375" customWidth="1"/>
    <col min="9" max="10" width="15" customWidth="1"/>
    <col min="11" max="11" width="17.140625" customWidth="1"/>
    <col min="12" max="12" width="11.5703125" customWidth="1"/>
    <col min="13" max="13" width="30.28515625" style="35" customWidth="1"/>
    <col min="14" max="14" width="24.5703125" style="36" customWidth="1"/>
  </cols>
  <sheetData>
    <row r="1" spans="1:1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3">
      <c r="A2" s="16"/>
      <c r="B2" s="16"/>
      <c r="C2" s="20"/>
      <c r="D2" s="16"/>
      <c r="E2" s="16"/>
      <c r="F2" s="16"/>
      <c r="G2" s="16"/>
      <c r="H2" s="16"/>
      <c r="I2" s="16"/>
      <c r="J2" s="16"/>
      <c r="K2" s="16" t="s">
        <v>18</v>
      </c>
    </row>
    <row r="3" spans="1:11" x14ac:dyDescent="0.3">
      <c r="A3" s="16"/>
      <c r="B3" s="16"/>
      <c r="C3" s="20"/>
      <c r="D3" s="16"/>
      <c r="E3" s="16"/>
      <c r="F3" s="16"/>
      <c r="G3" s="16"/>
      <c r="H3" s="16"/>
      <c r="I3" s="16"/>
      <c r="J3" s="16"/>
      <c r="K3" s="16" t="s">
        <v>19</v>
      </c>
    </row>
    <row r="4" spans="1:11" x14ac:dyDescent="0.3">
      <c r="A4" s="75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ht="21" customHeight="1" x14ac:dyDescent="0.3">
      <c r="A5" s="76" t="s">
        <v>33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1" ht="18.75" hidden="1" customHeight="1" x14ac:dyDescent="0.3">
      <c r="A6" s="77" t="s">
        <v>25</v>
      </c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1" ht="2.25" customHeight="1" thickBot="1" x14ac:dyDescent="0.35">
      <c r="A7" s="1"/>
    </row>
    <row r="8" spans="1:11" ht="30.75" thickBot="1" x14ac:dyDescent="0.35">
      <c r="A8" s="50"/>
      <c r="B8" s="64" t="s">
        <v>2</v>
      </c>
      <c r="C8" s="65"/>
      <c r="D8" s="66"/>
      <c r="E8" s="2" t="s">
        <v>24</v>
      </c>
      <c r="F8" s="2" t="s">
        <v>23</v>
      </c>
      <c r="G8" s="3" t="s">
        <v>22</v>
      </c>
      <c r="H8" s="55" t="s">
        <v>3</v>
      </c>
      <c r="I8" s="56"/>
      <c r="J8" s="56"/>
      <c r="K8" s="57"/>
    </row>
    <row r="9" spans="1:11" ht="120" hidden="1" x14ac:dyDescent="0.3">
      <c r="A9" s="51"/>
      <c r="B9" s="67"/>
      <c r="C9" s="68"/>
      <c r="D9" s="69"/>
      <c r="E9" s="2" t="s">
        <v>15</v>
      </c>
      <c r="F9" s="2" t="s">
        <v>16</v>
      </c>
      <c r="G9" s="3" t="s">
        <v>17</v>
      </c>
      <c r="H9" s="58"/>
      <c r="I9" s="59"/>
      <c r="J9" s="59"/>
      <c r="K9" s="60"/>
    </row>
    <row r="10" spans="1:11" ht="30.75" thickBot="1" x14ac:dyDescent="0.35">
      <c r="A10" s="52"/>
      <c r="B10" s="70"/>
      <c r="C10" s="71"/>
      <c r="D10" s="72"/>
      <c r="E10" s="39" t="s">
        <v>34</v>
      </c>
      <c r="F10" s="39" t="s">
        <v>35</v>
      </c>
      <c r="G10" s="39" t="s">
        <v>36</v>
      </c>
      <c r="H10" s="61"/>
      <c r="I10" s="62"/>
      <c r="J10" s="62"/>
      <c r="K10" s="63"/>
    </row>
    <row r="11" spans="1:11" ht="105.75" thickBot="1" x14ac:dyDescent="0.35">
      <c r="A11" s="53" t="s">
        <v>4</v>
      </c>
      <c r="B11" s="73" t="s">
        <v>5</v>
      </c>
      <c r="C11" s="23" t="s">
        <v>27</v>
      </c>
      <c r="D11" s="9" t="s">
        <v>12</v>
      </c>
      <c r="E11" s="4" t="s">
        <v>6</v>
      </c>
      <c r="F11" s="5" t="s">
        <v>6</v>
      </c>
      <c r="G11" s="5" t="s">
        <v>6</v>
      </c>
      <c r="H11" s="5" t="s">
        <v>8</v>
      </c>
      <c r="I11" s="5" t="s">
        <v>9</v>
      </c>
      <c r="J11" s="9" t="s">
        <v>21</v>
      </c>
      <c r="K11" s="9" t="s">
        <v>26</v>
      </c>
    </row>
    <row r="12" spans="1:11" ht="19.5" thickBot="1" x14ac:dyDescent="0.35">
      <c r="A12" s="54"/>
      <c r="B12" s="74"/>
      <c r="C12" s="23"/>
      <c r="D12" s="22"/>
      <c r="E12" s="9" t="s">
        <v>7</v>
      </c>
      <c r="F12" s="10" t="s">
        <v>7</v>
      </c>
      <c r="G12" s="10" t="s">
        <v>7</v>
      </c>
      <c r="H12" s="10" t="s">
        <v>7</v>
      </c>
      <c r="I12" s="10" t="s">
        <v>7</v>
      </c>
      <c r="J12" s="45" t="s">
        <v>10</v>
      </c>
      <c r="K12" s="45" t="s">
        <v>10</v>
      </c>
    </row>
    <row r="13" spans="1:11" ht="95.25" customHeight="1" thickBot="1" x14ac:dyDescent="0.35">
      <c r="A13" s="6">
        <v>1</v>
      </c>
      <c r="B13" s="34" t="s">
        <v>37</v>
      </c>
      <c r="C13" s="9" t="s">
        <v>31</v>
      </c>
      <c r="D13" s="41">
        <f>9.1*4</f>
        <v>36.4</v>
      </c>
      <c r="E13" s="44">
        <f>31320/9.1</f>
        <v>3441.7582417582421</v>
      </c>
      <c r="F13" s="44">
        <f>28050/9.1</f>
        <v>3082.4175824175827</v>
      </c>
      <c r="G13" s="44">
        <f>40598/9.1</f>
        <v>4461.3186813186812</v>
      </c>
      <c r="H13" s="42">
        <v>3661.83</v>
      </c>
      <c r="I13" s="42">
        <f>D13*H13</f>
        <v>133290.61199999999</v>
      </c>
      <c r="J13" s="42">
        <v>3441.75</v>
      </c>
      <c r="K13" s="43">
        <f>J13*D13</f>
        <v>125279.7</v>
      </c>
    </row>
    <row r="14" spans="1:11" ht="35.25" hidden="1" customHeight="1" thickBot="1" x14ac:dyDescent="0.35">
      <c r="A14" s="19"/>
      <c r="B14" s="24"/>
      <c r="C14" s="7"/>
      <c r="D14" s="7"/>
      <c r="E14" s="11"/>
      <c r="F14" s="12"/>
      <c r="G14" s="12"/>
      <c r="H14" s="12"/>
      <c r="I14" s="12"/>
      <c r="J14" s="12"/>
      <c r="K14" s="13"/>
    </row>
    <row r="15" spans="1:11" ht="35.25" hidden="1" customHeight="1" thickBot="1" x14ac:dyDescent="0.35">
      <c r="A15" s="21"/>
      <c r="B15" s="24"/>
      <c r="C15" s="7"/>
      <c r="D15" s="7"/>
      <c r="E15" s="11"/>
      <c r="F15" s="12"/>
      <c r="G15" s="12"/>
      <c r="H15" s="12"/>
      <c r="I15" s="12"/>
      <c r="J15" s="12"/>
      <c r="K15" s="13"/>
    </row>
    <row r="16" spans="1:11" ht="16.5" hidden="1" customHeight="1" thickBot="1" x14ac:dyDescent="0.35">
      <c r="A16" s="21"/>
      <c r="B16" s="24"/>
      <c r="C16" s="7"/>
      <c r="D16" s="7"/>
      <c r="E16" s="11"/>
      <c r="F16" s="12"/>
      <c r="G16" s="12"/>
      <c r="H16" s="12"/>
      <c r="I16" s="12"/>
      <c r="J16" s="12"/>
      <c r="K16" s="13"/>
    </row>
    <row r="17" spans="1:14" s="31" customFormat="1" ht="35.25" customHeight="1" thickBot="1" x14ac:dyDescent="0.35">
      <c r="A17" s="25"/>
      <c r="B17" s="26" t="s">
        <v>28</v>
      </c>
      <c r="C17" s="27"/>
      <c r="D17" s="27"/>
      <c r="E17" s="28">
        <f t="shared" ref="E17:K17" si="0">SUM(E13:E16)</f>
        <v>3441.7582417582421</v>
      </c>
      <c r="F17" s="29">
        <f t="shared" si="0"/>
        <v>3082.4175824175827</v>
      </c>
      <c r="G17" s="29">
        <f t="shared" si="0"/>
        <v>4461.3186813186812</v>
      </c>
      <c r="H17" s="29">
        <f t="shared" si="0"/>
        <v>3661.83</v>
      </c>
      <c r="I17" s="32">
        <f t="shared" si="0"/>
        <v>133290.61199999999</v>
      </c>
      <c r="J17" s="29">
        <f t="shared" si="0"/>
        <v>3441.75</v>
      </c>
      <c r="K17" s="30">
        <f t="shared" si="0"/>
        <v>125279.7</v>
      </c>
      <c r="N17" s="37"/>
    </row>
    <row r="18" spans="1:14" x14ac:dyDescent="0.3">
      <c r="A18" s="78" t="s">
        <v>30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</row>
    <row r="19" spans="1:14" ht="18.75" hidden="1" customHeight="1" x14ac:dyDescent="0.3">
      <c r="A19" s="79" t="s">
        <v>32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</row>
    <row r="20" spans="1:14" x14ac:dyDescent="0.3">
      <c r="A20" s="8"/>
      <c r="D20" s="14" t="s">
        <v>20</v>
      </c>
      <c r="E20" s="33">
        <f>I17</f>
        <v>133290.61199999999</v>
      </c>
      <c r="F20" s="15" t="s">
        <v>13</v>
      </c>
    </row>
    <row r="21" spans="1:14" ht="8.25" customHeight="1" x14ac:dyDescent="0.3">
      <c r="A21" s="8"/>
      <c r="D21" s="16"/>
      <c r="E21" s="17"/>
      <c r="F21" s="15"/>
    </row>
    <row r="22" spans="1:14" ht="38.25" hidden="1" customHeight="1" x14ac:dyDescent="0.3">
      <c r="A22" s="80" t="s">
        <v>38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4" ht="38.25" customHeight="1" x14ac:dyDescent="0.3">
      <c r="A23" s="46"/>
      <c r="B23" s="81" t="s">
        <v>39</v>
      </c>
      <c r="C23" s="81"/>
      <c r="D23" s="81"/>
      <c r="E23" s="81"/>
      <c r="F23" s="46"/>
      <c r="G23" s="46"/>
      <c r="H23" s="46"/>
      <c r="I23" s="46"/>
      <c r="J23" s="46"/>
      <c r="K23" s="46"/>
    </row>
    <row r="24" spans="1:14" x14ac:dyDescent="0.3">
      <c r="A24" s="8"/>
      <c r="D24" s="16" t="s">
        <v>20</v>
      </c>
      <c r="E24" s="18">
        <f>K17</f>
        <v>125279.7</v>
      </c>
      <c r="F24" s="15" t="s">
        <v>13</v>
      </c>
    </row>
    <row r="25" spans="1:14" x14ac:dyDescent="0.3">
      <c r="A25" s="8"/>
      <c r="B25" s="1" t="s">
        <v>29</v>
      </c>
      <c r="C25" s="1"/>
      <c r="E25" s="40">
        <f>IF(N37&lt;=33,33,"")</f>
        <v>33</v>
      </c>
      <c r="F25" t="s">
        <v>14</v>
      </c>
    </row>
    <row r="26" spans="1:14" x14ac:dyDescent="0.3">
      <c r="A26" s="8" t="s">
        <v>11</v>
      </c>
    </row>
    <row r="27" spans="1:14" ht="9.75" customHeight="1" x14ac:dyDescent="0.3">
      <c r="A27" s="8"/>
    </row>
    <row r="28" spans="1:14" s="38" customFormat="1" ht="18.75" customHeight="1" x14ac:dyDescent="0.25">
      <c r="A28" s="47"/>
      <c r="B28" s="47"/>
      <c r="C28" s="47"/>
      <c r="D28" s="47"/>
      <c r="E28" s="83"/>
      <c r="F28" s="48"/>
      <c r="G28" s="48"/>
      <c r="H28" s="48"/>
      <c r="I28" s="48"/>
      <c r="J28" s="48"/>
      <c r="K28" s="48"/>
      <c r="M28" s="82"/>
      <c r="N28" s="82"/>
    </row>
    <row r="29" spans="1:14" ht="18.75" customHeight="1" x14ac:dyDescent="0.25">
      <c r="M29" s="82"/>
      <c r="N29" s="82"/>
    </row>
    <row r="30" spans="1:14" ht="18.75" customHeight="1" x14ac:dyDescent="0.25">
      <c r="M30" s="82"/>
      <c r="N30" s="82"/>
    </row>
    <row r="31" spans="1:14" ht="18.75" customHeight="1" x14ac:dyDescent="0.25">
      <c r="M31" s="82"/>
      <c r="N31" s="82"/>
    </row>
    <row r="32" spans="1:14" ht="18.75" customHeight="1" x14ac:dyDescent="0.25">
      <c r="M32" s="82"/>
      <c r="N32" s="82"/>
    </row>
    <row r="33" spans="13:14" ht="18.75" customHeight="1" x14ac:dyDescent="0.25">
      <c r="M33" s="82"/>
      <c r="N33" s="82"/>
    </row>
    <row r="34" spans="13:14" ht="18.75" customHeight="1" x14ac:dyDescent="0.25">
      <c r="M34" s="82"/>
      <c r="N34" s="82"/>
    </row>
    <row r="35" spans="13:14" ht="18.75" customHeight="1" x14ac:dyDescent="0.25">
      <c r="M35" s="82"/>
      <c r="N35" s="82"/>
    </row>
    <row r="36" spans="13:14" ht="18.75" customHeight="1" x14ac:dyDescent="0.25">
      <c r="M36" s="82"/>
      <c r="N36" s="82"/>
    </row>
    <row r="37" spans="13:14" ht="18.75" customHeight="1" x14ac:dyDescent="0.25">
      <c r="M37" s="82"/>
      <c r="N37" s="82"/>
    </row>
    <row r="38" spans="13:14" ht="18.75" customHeight="1" x14ac:dyDescent="0.25">
      <c r="M38" s="82"/>
      <c r="N38" s="82"/>
    </row>
    <row r="39" spans="13:14" ht="18.75" customHeight="1" x14ac:dyDescent="0.25">
      <c r="M39" s="82"/>
      <c r="N39" s="82"/>
    </row>
  </sheetData>
  <mergeCells count="15">
    <mergeCell ref="A28:D28"/>
    <mergeCell ref="F28:K28"/>
    <mergeCell ref="A1:K1"/>
    <mergeCell ref="A8:A10"/>
    <mergeCell ref="A11:A12"/>
    <mergeCell ref="H8:K10"/>
    <mergeCell ref="B8:D10"/>
    <mergeCell ref="B11:B12"/>
    <mergeCell ref="A4:K4"/>
    <mergeCell ref="A5:K5"/>
    <mergeCell ref="A6:K6"/>
    <mergeCell ref="A18:K18"/>
    <mergeCell ref="A19:K19"/>
    <mergeCell ref="A22:K22"/>
    <mergeCell ref="B23:E23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Москалькова</dc:creator>
  <cp:lastModifiedBy>Наталья Трибой</cp:lastModifiedBy>
  <cp:lastPrinted>2026-08-17T09:06:35Z</cp:lastPrinted>
  <dcterms:created xsi:type="dcterms:W3CDTF">2019-12-19T07:19:02Z</dcterms:created>
  <dcterms:modified xsi:type="dcterms:W3CDTF">2026-08-27T12:06:03Z</dcterms:modified>
</cp:coreProperties>
</file>