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O:\2026\0. Заявки на закупку\0. Размещение\0. ЕАТ\Лабораторная посуда - ИХТРЭМС 186.02-246-430\"/>
    </mc:Choice>
  </mc:AlternateContent>
  <bookViews>
    <workbookView xWindow="0" yWindow="0" windowWidth="23250" windowHeight="10230"/>
  </bookViews>
  <sheets>
    <sheet name="НМЦК" sheetId="4" r:id="rId1"/>
    <sheet name="Лист1" sheetId="5" r:id="rId2"/>
  </sheets>
  <definedNames>
    <definedName name="_xlnm.Print_Area" localSheetId="0">НМЦК!$A$1:$N$44</definedName>
  </definedNames>
  <calcPr calcId="152511"/>
</workbook>
</file>

<file path=xl/calcChain.xml><?xml version="1.0" encoding="utf-8"?>
<calcChain xmlns="http://schemas.openxmlformats.org/spreadsheetml/2006/main">
  <c r="O62" i="5" l="1"/>
  <c r="K62" i="5"/>
  <c r="L62" i="5" s="1"/>
  <c r="M62" i="5" s="1"/>
  <c r="N62" i="5" s="1"/>
  <c r="H62" i="5"/>
  <c r="I62" i="5" s="1"/>
  <c r="J62" i="5" s="1"/>
  <c r="O61" i="5"/>
  <c r="M61" i="5"/>
  <c r="N61" i="5" s="1"/>
  <c r="K61" i="5"/>
  <c r="L61" i="5" s="1"/>
  <c r="I61" i="5"/>
  <c r="J61" i="5" s="1"/>
  <c r="H61" i="5"/>
  <c r="O60" i="5"/>
  <c r="K60" i="5"/>
  <c r="L60" i="5" s="1"/>
  <c r="M60" i="5" s="1"/>
  <c r="N60" i="5" s="1"/>
  <c r="I60" i="5"/>
  <c r="J60" i="5" s="1"/>
  <c r="H60" i="5"/>
  <c r="O59" i="5"/>
  <c r="K59" i="5"/>
  <c r="L59" i="5" s="1"/>
  <c r="M59" i="5" s="1"/>
  <c r="N59" i="5" s="1"/>
  <c r="I59" i="5"/>
  <c r="J59" i="5" s="1"/>
  <c r="H59" i="5"/>
  <c r="O58" i="5"/>
  <c r="K58" i="5"/>
  <c r="L58" i="5" s="1"/>
  <c r="M58" i="5" s="1"/>
  <c r="N58" i="5" s="1"/>
  <c r="H58" i="5"/>
  <c r="I58" i="5" s="1"/>
  <c r="J58" i="5" s="1"/>
  <c r="O57" i="5"/>
  <c r="M57" i="5"/>
  <c r="N57" i="5" s="1"/>
  <c r="K57" i="5"/>
  <c r="L57" i="5" s="1"/>
  <c r="I57" i="5"/>
  <c r="J57" i="5" s="1"/>
  <c r="H57" i="5"/>
  <c r="O56" i="5"/>
  <c r="K56" i="5"/>
  <c r="L56" i="5" s="1"/>
  <c r="M56" i="5" s="1"/>
  <c r="N56" i="5" s="1"/>
  <c r="I56" i="5"/>
  <c r="J56" i="5" s="1"/>
  <c r="H56" i="5"/>
  <c r="O55" i="5"/>
  <c r="K55" i="5"/>
  <c r="L55" i="5" s="1"/>
  <c r="M55" i="5" s="1"/>
  <c r="N55" i="5" s="1"/>
  <c r="I55" i="5"/>
  <c r="J55" i="5" s="1"/>
  <c r="H55" i="5"/>
  <c r="O54" i="5"/>
  <c r="K54" i="5"/>
  <c r="L54" i="5" s="1"/>
  <c r="M54" i="5" s="1"/>
  <c r="N54" i="5" s="1"/>
  <c r="H54" i="5"/>
  <c r="I54" i="5" s="1"/>
  <c r="J54" i="5" s="1"/>
  <c r="O53" i="5"/>
  <c r="M53" i="5"/>
  <c r="N53" i="5" s="1"/>
  <c r="K53" i="5"/>
  <c r="L53" i="5" s="1"/>
  <c r="I53" i="5"/>
  <c r="J53" i="5" s="1"/>
  <c r="H53" i="5"/>
  <c r="O52" i="5"/>
  <c r="K52" i="5"/>
  <c r="L52" i="5" s="1"/>
  <c r="M52" i="5" s="1"/>
  <c r="N52" i="5" s="1"/>
  <c r="I52" i="5"/>
  <c r="J52" i="5" s="1"/>
  <c r="H52" i="5"/>
  <c r="O51" i="5"/>
  <c r="K51" i="5"/>
  <c r="L51" i="5" s="1"/>
  <c r="M51" i="5" s="1"/>
  <c r="N51" i="5" s="1"/>
  <c r="I51" i="5"/>
  <c r="J51" i="5" s="1"/>
  <c r="H51" i="5"/>
  <c r="O50" i="5"/>
  <c r="K50" i="5"/>
  <c r="L50" i="5" s="1"/>
  <c r="M50" i="5" s="1"/>
  <c r="N50" i="5" s="1"/>
  <c r="H50" i="5"/>
  <c r="I50" i="5" s="1"/>
  <c r="J50" i="5" s="1"/>
  <c r="O49" i="5"/>
  <c r="M49" i="5"/>
  <c r="N49" i="5" s="1"/>
  <c r="K49" i="5"/>
  <c r="L49" i="5" s="1"/>
  <c r="I49" i="5"/>
  <c r="J49" i="5" s="1"/>
  <c r="H49" i="5"/>
  <c r="O48" i="5"/>
  <c r="K48" i="5"/>
  <c r="L48" i="5" s="1"/>
  <c r="M48" i="5" s="1"/>
  <c r="N48" i="5" s="1"/>
  <c r="I48" i="5"/>
  <c r="J48" i="5" s="1"/>
  <c r="H48" i="5"/>
  <c r="O47" i="5"/>
  <c r="K47" i="5"/>
  <c r="L47" i="5" s="1"/>
  <c r="M47" i="5" s="1"/>
  <c r="N47" i="5" s="1"/>
  <c r="I47" i="5"/>
  <c r="J47" i="5" s="1"/>
  <c r="H47" i="5"/>
  <c r="O46" i="5"/>
  <c r="K46" i="5"/>
  <c r="L46" i="5" s="1"/>
  <c r="M46" i="5" s="1"/>
  <c r="N46" i="5" s="1"/>
  <c r="H46" i="5"/>
  <c r="I46" i="5" s="1"/>
  <c r="J46" i="5" s="1"/>
  <c r="O45" i="5"/>
  <c r="M45" i="5"/>
  <c r="N45" i="5" s="1"/>
  <c r="K45" i="5"/>
  <c r="L45" i="5" s="1"/>
  <c r="I45" i="5"/>
  <c r="J45" i="5" s="1"/>
  <c r="H45" i="5"/>
  <c r="O44" i="5"/>
  <c r="K44" i="5"/>
  <c r="L44" i="5" s="1"/>
  <c r="M44" i="5" s="1"/>
  <c r="N44" i="5" s="1"/>
  <c r="I44" i="5"/>
  <c r="J44" i="5" s="1"/>
  <c r="H44" i="5"/>
  <c r="O43" i="5"/>
  <c r="K43" i="5"/>
  <c r="L43" i="5" s="1"/>
  <c r="M43" i="5" s="1"/>
  <c r="N43" i="5" s="1"/>
  <c r="I43" i="5"/>
  <c r="J43" i="5" s="1"/>
  <c r="H43" i="5"/>
  <c r="O42" i="5"/>
  <c r="K42" i="5"/>
  <c r="L42" i="5" s="1"/>
  <c r="M42" i="5" s="1"/>
  <c r="N42" i="5" s="1"/>
  <c r="H42" i="5"/>
  <c r="I42" i="5" s="1"/>
  <c r="J42" i="5" s="1"/>
  <c r="O41" i="5"/>
  <c r="M41" i="5"/>
  <c r="N41" i="5" s="1"/>
  <c r="K41" i="5"/>
  <c r="L41" i="5" s="1"/>
  <c r="I41" i="5"/>
  <c r="J41" i="5" s="1"/>
  <c r="H41" i="5"/>
  <c r="O40" i="5"/>
  <c r="K40" i="5"/>
  <c r="L40" i="5" s="1"/>
  <c r="M40" i="5" s="1"/>
  <c r="N40" i="5" s="1"/>
  <c r="I40" i="5"/>
  <c r="J40" i="5" s="1"/>
  <c r="H40" i="5"/>
  <c r="O39" i="5"/>
  <c r="K39" i="5"/>
  <c r="L39" i="5" s="1"/>
  <c r="M39" i="5" s="1"/>
  <c r="N39" i="5" s="1"/>
  <c r="I39" i="5"/>
  <c r="J39" i="5" s="1"/>
  <c r="H39" i="5"/>
  <c r="O38" i="5"/>
  <c r="K38" i="5"/>
  <c r="L38" i="5" s="1"/>
  <c r="M38" i="5" s="1"/>
  <c r="N38" i="5" s="1"/>
  <c r="H38" i="5"/>
  <c r="I38" i="5" s="1"/>
  <c r="J38" i="5" s="1"/>
  <c r="O37" i="5"/>
  <c r="M37" i="5"/>
  <c r="N37" i="5" s="1"/>
  <c r="K37" i="5"/>
  <c r="L37" i="5" s="1"/>
  <c r="I37" i="5"/>
  <c r="J37" i="5" s="1"/>
  <c r="H37" i="5"/>
  <c r="O36" i="5"/>
  <c r="K36" i="5"/>
  <c r="L36" i="5" s="1"/>
  <c r="M36" i="5" s="1"/>
  <c r="N36" i="5" s="1"/>
  <c r="I36" i="5"/>
  <c r="J36" i="5" s="1"/>
  <c r="H36" i="5"/>
  <c r="O35" i="5"/>
  <c r="K35" i="5"/>
  <c r="L35" i="5" s="1"/>
  <c r="M35" i="5" s="1"/>
  <c r="N35" i="5" s="1"/>
  <c r="I35" i="5"/>
  <c r="J35" i="5" s="1"/>
  <c r="H35" i="5"/>
  <c r="O34" i="5"/>
  <c r="K34" i="5"/>
  <c r="L34" i="5" s="1"/>
  <c r="M34" i="5" s="1"/>
  <c r="N34" i="5" s="1"/>
  <c r="H34" i="5"/>
  <c r="I34" i="5" s="1"/>
  <c r="J34" i="5" s="1"/>
  <c r="O33" i="5"/>
  <c r="M33" i="5"/>
  <c r="N33" i="5" s="1"/>
  <c r="K33" i="5"/>
  <c r="L33" i="5" s="1"/>
  <c r="I33" i="5"/>
  <c r="J33" i="5" s="1"/>
  <c r="H33" i="5"/>
  <c r="O32" i="5"/>
  <c r="K32" i="5"/>
  <c r="L32" i="5" s="1"/>
  <c r="M32" i="5" s="1"/>
  <c r="N32" i="5" s="1"/>
  <c r="I32" i="5"/>
  <c r="J32" i="5" s="1"/>
  <c r="H32" i="5"/>
  <c r="O31" i="5"/>
  <c r="K31" i="5"/>
  <c r="L31" i="5" s="1"/>
  <c r="M31" i="5" s="1"/>
  <c r="N31" i="5" s="1"/>
  <c r="I31" i="5"/>
  <c r="J31" i="5" s="1"/>
  <c r="H31" i="5"/>
  <c r="O30" i="5"/>
  <c r="K30" i="5"/>
  <c r="L30" i="5" s="1"/>
  <c r="M30" i="5" s="1"/>
  <c r="N30" i="5" s="1"/>
  <c r="H30" i="5"/>
  <c r="I30" i="5" s="1"/>
  <c r="J30" i="5" s="1"/>
  <c r="O29" i="5"/>
  <c r="M29" i="5"/>
  <c r="N29" i="5" s="1"/>
  <c r="K29" i="5"/>
  <c r="L29" i="5" s="1"/>
  <c r="I29" i="5"/>
  <c r="J29" i="5" s="1"/>
  <c r="H29" i="5"/>
  <c r="O28" i="5"/>
  <c r="K28" i="5"/>
  <c r="L28" i="5" s="1"/>
  <c r="M28" i="5" s="1"/>
  <c r="N28" i="5" s="1"/>
  <c r="I28" i="5"/>
  <c r="J28" i="5" s="1"/>
  <c r="H28" i="5"/>
  <c r="O27" i="5"/>
  <c r="K27" i="5"/>
  <c r="L27" i="5" s="1"/>
  <c r="M27" i="5" s="1"/>
  <c r="N27" i="5" s="1"/>
  <c r="I27" i="5"/>
  <c r="J27" i="5" s="1"/>
  <c r="H27" i="5"/>
  <c r="O26" i="5"/>
  <c r="K26" i="5"/>
  <c r="L26" i="5" s="1"/>
  <c r="M26" i="5" s="1"/>
  <c r="N26" i="5" s="1"/>
  <c r="H26" i="5"/>
  <c r="I26" i="5" s="1"/>
  <c r="J26" i="5" s="1"/>
  <c r="O25" i="5"/>
  <c r="M25" i="5"/>
  <c r="N25" i="5" s="1"/>
  <c r="K25" i="5"/>
  <c r="L25" i="5" s="1"/>
  <c r="I25" i="5"/>
  <c r="J25" i="5" s="1"/>
  <c r="H25" i="5"/>
  <c r="O24" i="5"/>
  <c r="K24" i="5"/>
  <c r="L24" i="5" s="1"/>
  <c r="M24" i="5" s="1"/>
  <c r="N24" i="5" s="1"/>
  <c r="I24" i="5"/>
  <c r="J24" i="5" s="1"/>
  <c r="H24" i="5"/>
  <c r="O23" i="5"/>
  <c r="K23" i="5"/>
  <c r="L23" i="5" s="1"/>
  <c r="M23" i="5" s="1"/>
  <c r="N23" i="5" s="1"/>
  <c r="H23" i="5"/>
  <c r="I23" i="5" s="1"/>
  <c r="J23" i="5" s="1"/>
  <c r="O22" i="5"/>
  <c r="K22" i="5"/>
  <c r="L22" i="5" s="1"/>
  <c r="M22" i="5" s="1"/>
  <c r="N22" i="5" s="1"/>
  <c r="I22" i="5"/>
  <c r="J22" i="5" s="1"/>
  <c r="H22" i="5"/>
  <c r="O21" i="5"/>
  <c r="K21" i="5"/>
  <c r="L21" i="5" s="1"/>
  <c r="M21" i="5" s="1"/>
  <c r="N21" i="5" s="1"/>
  <c r="H21" i="5"/>
  <c r="I21" i="5" s="1"/>
  <c r="J21" i="5" s="1"/>
  <c r="O20" i="5"/>
  <c r="O64" i="5" s="1"/>
  <c r="E69" i="5" s="1"/>
  <c r="K20" i="5"/>
  <c r="K64" i="5" s="1"/>
  <c r="H20" i="5"/>
  <c r="I20" i="5" s="1"/>
  <c r="J20" i="5" s="1"/>
  <c r="L20" i="5" l="1"/>
  <c r="M20" i="5" s="1"/>
  <c r="N20" i="5" s="1"/>
  <c r="N64" i="5" s="1"/>
  <c r="H25" i="4"/>
  <c r="I25" i="4" s="1"/>
  <c r="J25" i="4" s="1"/>
  <c r="K25" i="4"/>
  <c r="L25" i="4" s="1"/>
  <c r="M25" i="4" s="1"/>
  <c r="N25" i="4" s="1"/>
  <c r="O25" i="4"/>
  <c r="O21" i="4" l="1"/>
  <c r="O22" i="4"/>
  <c r="O23" i="4"/>
  <c r="O24" i="4"/>
  <c r="O26" i="4"/>
  <c r="O27" i="4"/>
  <c r="O28" i="4"/>
  <c r="O29" i="4"/>
  <c r="O30" i="4"/>
  <c r="O31" i="4"/>
  <c r="O32" i="4"/>
  <c r="O33" i="4"/>
  <c r="O34" i="4"/>
  <c r="O20" i="4"/>
  <c r="H26" i="4"/>
  <c r="I26" i="4" s="1"/>
  <c r="J26" i="4" s="1"/>
  <c r="K26" i="4"/>
  <c r="L26" i="4" s="1"/>
  <c r="M26" i="4" s="1"/>
  <c r="N26" i="4" s="1"/>
  <c r="H27" i="4"/>
  <c r="I27" i="4" s="1"/>
  <c r="J27" i="4" s="1"/>
  <c r="K27" i="4"/>
  <c r="L27" i="4" s="1"/>
  <c r="M27" i="4" s="1"/>
  <c r="N27" i="4" s="1"/>
  <c r="H28" i="4"/>
  <c r="I28" i="4" s="1"/>
  <c r="J28" i="4" s="1"/>
  <c r="K28" i="4"/>
  <c r="L28" i="4" s="1"/>
  <c r="M28" i="4" s="1"/>
  <c r="N28" i="4" s="1"/>
  <c r="H29" i="4"/>
  <c r="I29" i="4" s="1"/>
  <c r="J29" i="4" s="1"/>
  <c r="K29" i="4"/>
  <c r="L29" i="4" s="1"/>
  <c r="M29" i="4" s="1"/>
  <c r="N29" i="4" s="1"/>
  <c r="H30" i="4"/>
  <c r="I30" i="4" s="1"/>
  <c r="J30" i="4" s="1"/>
  <c r="K30" i="4"/>
  <c r="L30" i="4" s="1"/>
  <c r="M30" i="4" s="1"/>
  <c r="N30" i="4" s="1"/>
  <c r="H31" i="4"/>
  <c r="I31" i="4" s="1"/>
  <c r="J31" i="4" s="1"/>
  <c r="K31" i="4"/>
  <c r="L31" i="4" s="1"/>
  <c r="M31" i="4" s="1"/>
  <c r="N31" i="4" s="1"/>
  <c r="H32" i="4"/>
  <c r="I32" i="4" s="1"/>
  <c r="J32" i="4" s="1"/>
  <c r="K32" i="4"/>
  <c r="L32" i="4" s="1"/>
  <c r="M32" i="4" s="1"/>
  <c r="N32" i="4" s="1"/>
  <c r="H33" i="4"/>
  <c r="I33" i="4" s="1"/>
  <c r="J33" i="4" s="1"/>
  <c r="K33" i="4"/>
  <c r="L33" i="4" s="1"/>
  <c r="M33" i="4" s="1"/>
  <c r="N33" i="4" s="1"/>
  <c r="H34" i="4"/>
  <c r="I34" i="4" s="1"/>
  <c r="J34" i="4" s="1"/>
  <c r="K34" i="4"/>
  <c r="L34" i="4" s="1"/>
  <c r="M34" i="4" s="1"/>
  <c r="N34" i="4" s="1"/>
  <c r="O36" i="4" l="1"/>
  <c r="E41" i="4" s="1"/>
  <c r="H20" i="4" l="1"/>
  <c r="I20" i="4" s="1"/>
  <c r="J20" i="4" s="1"/>
  <c r="K20" i="4"/>
  <c r="L20" i="4" s="1"/>
  <c r="M20" i="4" s="1"/>
  <c r="N20" i="4" s="1"/>
  <c r="H21" i="4"/>
  <c r="I21" i="4" s="1"/>
  <c r="J21" i="4" s="1"/>
  <c r="K21" i="4"/>
  <c r="L21" i="4" s="1"/>
  <c r="M21" i="4" s="1"/>
  <c r="N21" i="4" s="1"/>
  <c r="H22" i="4"/>
  <c r="I22" i="4" s="1"/>
  <c r="J22" i="4" s="1"/>
  <c r="K22" i="4"/>
  <c r="L22" i="4" s="1"/>
  <c r="M22" i="4" s="1"/>
  <c r="N22" i="4" s="1"/>
  <c r="H23" i="4"/>
  <c r="I23" i="4" s="1"/>
  <c r="J23" i="4" s="1"/>
  <c r="K23" i="4"/>
  <c r="L23" i="4" s="1"/>
  <c r="M23" i="4" s="1"/>
  <c r="N23" i="4" s="1"/>
  <c r="H24" i="4"/>
  <c r="I24" i="4" s="1"/>
  <c r="J24" i="4" s="1"/>
  <c r="K24" i="4"/>
  <c r="L24" i="4" s="1"/>
  <c r="M24" i="4" s="1"/>
  <c r="N24" i="4" s="1"/>
  <c r="N36" i="4" l="1"/>
  <c r="K36" i="4"/>
</calcChain>
</file>

<file path=xl/sharedStrings.xml><?xml version="1.0" encoding="utf-8"?>
<sst xmlns="http://schemas.openxmlformats.org/spreadsheetml/2006/main" count="192" uniqueCount="99">
  <si>
    <t>Среднее квадратичное отклонение</t>
  </si>
  <si>
    <t>Ед. изм</t>
  </si>
  <si>
    <t>n - количество значений, используемых в расчете.</t>
  </si>
  <si>
    <t>Определяем коэффициент вариации:</t>
  </si>
  <si>
    <t>V - коэффициент вариации;   - средне квадаричное отклонение; &lt;ц&gt; - средняя арифметическая величина цены единицы товара, работы, услуги</t>
  </si>
  <si>
    <t>где:</t>
  </si>
  <si>
    <t>Расчет НМЦК:</t>
  </si>
  <si>
    <t xml:space="preserve">цi - цена единицы товара, указанная в источнике с номером i </t>
  </si>
  <si>
    <t>&lt;ц&gt; - средняя арифметическая величина цены единицы товара, работы, услуги</t>
  </si>
  <si>
    <t>i - номер источника ценовой информации</t>
  </si>
  <si>
    <t>n - количество значений, используемых в расчете</t>
  </si>
  <si>
    <t>v - количество (объем) закупаемого товара (работы, услуги)</t>
  </si>
  <si>
    <r>
      <t>Определяем начальную (максимальную) цену контракта:</t>
    </r>
    <r>
      <rPr>
        <sz val="12"/>
        <rFont val="Times New Roman"/>
        <family val="1"/>
        <charset val="204"/>
      </rPr>
      <t xml:space="preserve"> НМЦК методом сопоставимых рыночных цен (анализа рынка) определяется по формуле:</t>
    </r>
  </si>
  <si>
    <t xml:space="preserve">Обоснование начальной (максимальной) цены контракта </t>
  </si>
  <si>
    <t>№</t>
  </si>
  <si>
    <t>Наименование предмета контракта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</si>
  <si>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</si>
  <si>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</si>
  <si>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</si>
  <si>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</si>
  <si>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Цена за ед.,руб. Источник 1        </t>
  </si>
  <si>
    <t xml:space="preserve">Цена за ед.,руб. Источник 2   </t>
  </si>
  <si>
    <t xml:space="preserve">Цена за ед.,руб. Источник 3    </t>
  </si>
  <si>
    <t xml:space="preserve">Средняя арифметическая цена за единицу     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</si>
  <si>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</si>
  <si>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НМЦК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</si>
  <si>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</si>
  <si>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</si>
  <si>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</si>
  <si>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</si>
  <si>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</si>
  <si>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Иной метод определения НМЦК в пределах средств выделенного гранта в форме субсидии, с учетом применения метода сопоставимых рыночных цен (анализа рынка) в пределах средств выделенного гранта в форме субсидии в соответствии с п. 4 ст. 78.1 Бюджетного кодекса РФ и утвержденных в плане финансово-хозяйственной деятельности ФИЦ КНЦ РАН</t>
  </si>
  <si>
    <t>ИТОГО НМЦК:</t>
  </si>
  <si>
    <t xml:space="preserve">В целях определения однородности совокупности значений выявленных цен (коэффициента вариации), используемых в расчете, необходимо определить среднее квадратичное отклонение:  </t>
  </si>
  <si>
    <t>В результате проведенного расчета Н(М)ЦК, ЦКЕП при применении метода анализа рынка составляет, руб.:</t>
  </si>
  <si>
    <t>шт</t>
  </si>
  <si>
    <t>НМЦК,                 определяемая методом сопоставимых рыночных цен (анализа рынка)</t>
  </si>
  <si>
    <t>Поставка сантехнической продукции для нужд ИХТРЭМС КНЦ РАН</t>
  </si>
  <si>
    <t>Кранбукса металлокерамическая отечественная М18 квадрат 7мм</t>
  </si>
  <si>
    <t>Мойка стальная эмалированная 50*50 см с кронштейном</t>
  </si>
  <si>
    <t>Труба канализационная HTEM 110х1000 мм однораструбная</t>
  </si>
  <si>
    <t>Труба канализационная HTEM 110х2000 мм однораструбная</t>
  </si>
  <si>
    <t>Труба канализационная HTEM 110х500 мм однораструбная</t>
  </si>
  <si>
    <t>Отвод 110 мм 45 градусов РР-Н однорастраструбный</t>
  </si>
  <si>
    <t>Отвод 50 мм 45 градусов РР-Н однорастраструбный</t>
  </si>
  <si>
    <t>Труба канализационная HTEM 50х500 мм однорастраструбная</t>
  </si>
  <si>
    <t>Труба канализационная HTEM 50х1000 мм</t>
  </si>
  <si>
    <t>Труба канализационная HTEM 50х2000 мм</t>
  </si>
  <si>
    <t>Тройник HTEA 45 градусов Двухрастраструбный 50</t>
  </si>
  <si>
    <t>Переходник РР на чугун 50 мм</t>
  </si>
  <si>
    <t>Подводка к смесителю 60 см пара</t>
  </si>
  <si>
    <t>Сиденье для унитаза</t>
  </si>
  <si>
    <t>Смеситель елочка</t>
  </si>
  <si>
    <t>Смеситель картридж д.35 хирургический</t>
  </si>
  <si>
    <t>Тройник PP-R комб. (нар.рез.) 20-1/2</t>
  </si>
  <si>
    <t>PP-R Труба PN25 D20мм (2м)</t>
  </si>
  <si>
    <t>Кран шаровой PP-R 25</t>
  </si>
  <si>
    <t>Кран шаровой PP-R 20</t>
  </si>
  <si>
    <t xml:space="preserve">Опора PP-R одинарная 20мм  </t>
  </si>
  <si>
    <t>Смеситель настенный нижний излив</t>
  </si>
  <si>
    <t>Труба PP-R 25*4,2 стекловолокно PN25 2м</t>
  </si>
  <si>
    <t>Сгон 1/2 чер (СТАЛЬ)</t>
  </si>
  <si>
    <t>муфта 1/2 чер (сталь)</t>
  </si>
  <si>
    <t>контргайка 1/2 чер</t>
  </si>
  <si>
    <t>сгон 3/4 чер</t>
  </si>
  <si>
    <t>муфта 3/4 чер</t>
  </si>
  <si>
    <t>контргайка 3/4 чер</t>
  </si>
  <si>
    <t>Кран бабочка вн-вн 1/2</t>
  </si>
  <si>
    <t>Кран бабочка вн-нар 1/2</t>
  </si>
  <si>
    <t>Кран бабочка вн-вн 3/4</t>
  </si>
  <si>
    <t>Герметик силикон</t>
  </si>
  <si>
    <t>Арматура с боковой подводкой</t>
  </si>
  <si>
    <t>Арматура с нижней подводкой</t>
  </si>
  <si>
    <t>Переход 110*50РР (экцентрик)</t>
  </si>
  <si>
    <t>Компенсатор канализационный 110</t>
  </si>
  <si>
    <t>Манжета 124х110</t>
  </si>
  <si>
    <t>Тройник 110х110-45 РР</t>
  </si>
  <si>
    <t>Тройник 110х50-45 РР</t>
  </si>
  <si>
    <t>Муфта комбинированная PP-R 25мм *3/4 дюйма наружная резьба</t>
  </si>
  <si>
    <t>Муфта комбинированная PP-R 25мм *1/2 дюйма наружная резьба</t>
  </si>
  <si>
    <t xml:space="preserve">Опора PP-R одинарная 25 мм  </t>
  </si>
  <si>
    <t>пар</t>
  </si>
  <si>
    <t>Поставка лабораторной полиэтиленовой посуды для нужд ИХТРЭМС КНЦ РАН</t>
  </si>
  <si>
    <t>Флакон с капельным дозатором (LDPE) 60 мл (12  шт./уп.) арт. 620050</t>
  </si>
  <si>
    <t>Флакон-промывалка с узким горлом с синей крышкой 500 мл (6  шт./уп.) арт. 560070-B</t>
  </si>
  <si>
    <t>Флакон-промывалка с узким горлом с желтой крышкой 500 мл (6  шт./уп.) арт. 560070-Y</t>
  </si>
  <si>
    <t>Флакон-промывалка с узким горлом с красной крышкой 500 мл (6  шт./уп.) арт. 560070-R</t>
  </si>
  <si>
    <t>Лабораторный стакан низкий (PMP) 100 мл (12  шт./уп.) арт. 422010</t>
  </si>
  <si>
    <t>Лабораторный стакан низкий (PMP) 250 мл (6  шт./уп.) арт. 422020</t>
  </si>
  <si>
    <t>Лабораторный стакан низкий (PMP) 1000 мл (3  шт./уп.) арт. 422040</t>
  </si>
  <si>
    <t>Лабораторный стакан низкий (PMP) 2000 мл (1  шт./уп.) арт. 422050</t>
  </si>
  <si>
    <t>Лабораторный стакан низкий (PMP) 5л (1  шт./уп.) арт. 422060</t>
  </si>
  <si>
    <t>Бутыль прямоугольная с запорным краном (HDPE) 5л (1  шт./уп.) арт. 683241</t>
  </si>
  <si>
    <t>Наконечники одноразовые нестерильные для микропипеточных дозаторов, в штативе объемом 300 мкл, градуированные (96 шт./уп.) арт. 521102</t>
  </si>
  <si>
    <t>Наконечники одноразовые нестерильные для микропипеточных дозаторов, в штативе объемом 1000 мкл, градуированные (96 шт./уп.) арт. 521103</t>
  </si>
  <si>
    <t>Наконечники одноразовые нестерильные для микропипеточных дозаторов, в сменных блоках объемом 300 мкл, градуированные (960 шт./уп.) арт. 521109</t>
  </si>
  <si>
    <t>Наконечники одноразовые нестерильные для микропипеточных дозаторов, в сменных блоках объемом 1000 мкл, градуированные (960 шт./уп.) арт. 521126</t>
  </si>
  <si>
    <t>Наконечники одноразовые нестерильные для микропипеточных дозаторов, с фильтром объемом 1000 мкл (500 шт./уп.) арт. 527106</t>
  </si>
  <si>
    <t>уп.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</si>
</sst>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u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4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164" fontId="3" fillId="0" borderId="0" xfId="2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10" fillId="0" borderId="0" xfId="0" applyFont="1"/>
    <xf numFmtId="0" fontId="9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4" fontId="13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vertical="top"/>
    </xf>
    <xf numFmtId="4" fontId="16" fillId="0" borderId="0" xfId="0" applyNumberFormat="1" applyFont="1" applyAlignment="1">
      <alignment vertical="top"/>
    </xf>
    <xf numFmtId="0" fontId="15" fillId="0" borderId="0" xfId="0" applyFont="1" applyAlignment="1">
      <alignment vertical="top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horizontal="center" vertical="center" wrapText="1"/>
    </xf>
    <xf numFmtId="4" fontId="15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 wrapText="1"/>
    </xf>
    <xf numFmtId="165" fontId="13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top" wrapText="1"/>
    </xf>
    <xf numFmtId="0" fontId="17" fillId="0" borderId="5" xfId="0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4" fontId="3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10" fillId="0" borderId="0" xfId="0" applyFont="1" applyAlignment="1"/>
    <xf numFmtId="4" fontId="10" fillId="0" borderId="0" xfId="0" applyNumberFormat="1" applyFont="1" applyAlignment="1">
      <alignment horizontal="center" vertical="top"/>
    </xf>
    <xf numFmtId="4" fontId="17" fillId="0" borderId="1" xfId="0" applyNumberFormat="1" applyFont="1" applyBorder="1" applyAlignment="1">
      <alignment horizontal="center" vertical="center" wrapText="1"/>
    </xf>
    <xf numFmtId="4" fontId="17" fillId="0" borderId="1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Alignment="1">
      <alignment horizontal="right" vertical="center"/>
    </xf>
    <xf numFmtId="4" fontId="13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/>
    </xf>
    <xf numFmtId="2" fontId="17" fillId="0" borderId="1" xfId="0" applyNumberFormat="1" applyFont="1" applyBorder="1" applyAlignment="1">
      <alignment horizontal="center" vertical="center" wrapText="1"/>
    </xf>
    <xf numFmtId="165" fontId="17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top"/>
    </xf>
    <xf numFmtId="0" fontId="10" fillId="0" borderId="0" xfId="0" applyFont="1" applyAlignment="1">
      <alignment horizontal="left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10" fillId="0" borderId="4" xfId="0" applyFont="1" applyBorder="1" applyAlignment="1"/>
    <xf numFmtId="0" fontId="10" fillId="0" borderId="5" xfId="0" applyFont="1" applyBorder="1" applyAlignment="1"/>
    <xf numFmtId="0" fontId="3" fillId="0" borderId="0" xfId="0" applyFont="1" applyAlignment="1">
      <alignment horizontal="center" vertical="center" wrapText="1"/>
    </xf>
    <xf numFmtId="4" fontId="17" fillId="3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://base.garant.ru/files/base/70473958/493044051.png" TargetMode="External"/><Relationship Id="rId7" Type="http://schemas.openxmlformats.org/officeDocument/2006/relationships/image" Target="http://base.garant.ru/files/base/70473958/2877414881.pn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http://base.garant.ru/files/base/70473958/493044051.png" TargetMode="External"/><Relationship Id="rId7" Type="http://schemas.openxmlformats.org/officeDocument/2006/relationships/image" Target="http://base.garant.ru/files/base/70473958/2877414881.pn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304800</xdr:rowOff>
    </xdr:from>
    <xdr:to>
      <xdr:col>1</xdr:col>
      <xdr:colOff>971550</xdr:colOff>
      <xdr:row>5</xdr:row>
      <xdr:rowOff>19050</xdr:rowOff>
    </xdr:to>
    <xdr:pic>
      <xdr:nvPicPr>
        <xdr:cNvPr id="1349" name="Picture 1" descr="251381349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100000"/>
        </a:blip>
        <a:srcRect/>
        <a:stretch>
          <a:fillRect/>
        </a:stretch>
      </xdr:blipFill>
      <xdr:spPr bwMode="auto">
        <a:xfrm>
          <a:off x="0" y="2686050"/>
          <a:ext cx="13335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</xdr:row>
      <xdr:rowOff>0</xdr:rowOff>
    </xdr:from>
    <xdr:to>
      <xdr:col>2</xdr:col>
      <xdr:colOff>142875</xdr:colOff>
      <xdr:row>3</xdr:row>
      <xdr:rowOff>0</xdr:rowOff>
    </xdr:to>
    <xdr:pic>
      <xdr:nvPicPr>
        <xdr:cNvPr id="1350" name="Picture 2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2085975" y="238125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1</xdr:col>
      <xdr:colOff>895350</xdr:colOff>
      <xdr:row>8</xdr:row>
      <xdr:rowOff>219075</xdr:rowOff>
    </xdr:to>
    <xdr:pic>
      <xdr:nvPicPr>
        <xdr:cNvPr id="1351" name="Picture 4" descr="250659256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contrast="66000"/>
        </a:blip>
        <a:srcRect/>
        <a:stretch>
          <a:fillRect/>
        </a:stretch>
      </xdr:blipFill>
      <xdr:spPr bwMode="auto">
        <a:xfrm>
          <a:off x="0" y="3924300"/>
          <a:ext cx="12573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1</xdr:col>
      <xdr:colOff>1123950</xdr:colOff>
      <xdr:row>12</xdr:row>
      <xdr:rowOff>76200</xdr:rowOff>
    </xdr:to>
    <xdr:pic>
      <xdr:nvPicPr>
        <xdr:cNvPr id="1352" name="Picture 9" descr="212680515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contrast="100000"/>
        </a:blip>
        <a:srcRect/>
        <a:stretch>
          <a:fillRect/>
        </a:stretch>
      </xdr:blipFill>
      <xdr:spPr bwMode="auto">
        <a:xfrm>
          <a:off x="0" y="4810125"/>
          <a:ext cx="14859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11</xdr:row>
      <xdr:rowOff>0</xdr:rowOff>
    </xdr:from>
    <xdr:to>
      <xdr:col>3</xdr:col>
      <xdr:colOff>57150</xdr:colOff>
      <xdr:row>11</xdr:row>
      <xdr:rowOff>209550</xdr:rowOff>
    </xdr:to>
    <xdr:pic>
      <xdr:nvPicPr>
        <xdr:cNvPr id="1353" name="Picture 11" descr="http://base.garant.ru/files/base/70473958/2877414881.png"/>
        <xdr:cNvPicPr>
          <a:picLocks noChangeAspect="1" noChangeArrowheads="1"/>
        </xdr:cNvPicPr>
      </xdr:nvPicPr>
      <xdr:blipFill>
        <a:blip xmlns:r="http://schemas.openxmlformats.org/officeDocument/2006/relationships" r:embed="rId6" r:link="rId7" cstate="print"/>
        <a:srcRect/>
        <a:stretch>
          <a:fillRect/>
        </a:stretch>
      </xdr:blipFill>
      <xdr:spPr bwMode="auto">
        <a:xfrm>
          <a:off x="2085975" y="5153025"/>
          <a:ext cx="6286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15</xdr:row>
      <xdr:rowOff>0</xdr:rowOff>
    </xdr:from>
    <xdr:to>
      <xdr:col>2</xdr:col>
      <xdr:colOff>142875</xdr:colOff>
      <xdr:row>15</xdr:row>
      <xdr:rowOff>0</xdr:rowOff>
    </xdr:to>
    <xdr:pic>
      <xdr:nvPicPr>
        <xdr:cNvPr id="1354" name="Picture 10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2085975" y="613410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304800</xdr:rowOff>
    </xdr:from>
    <xdr:to>
      <xdr:col>1</xdr:col>
      <xdr:colOff>971550</xdr:colOff>
      <xdr:row>5</xdr:row>
      <xdr:rowOff>19050</xdr:rowOff>
    </xdr:to>
    <xdr:pic>
      <xdr:nvPicPr>
        <xdr:cNvPr id="2" name="Picture 1" descr="251381349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100000"/>
        </a:blip>
        <a:srcRect/>
        <a:stretch>
          <a:fillRect/>
        </a:stretch>
      </xdr:blipFill>
      <xdr:spPr bwMode="auto">
        <a:xfrm>
          <a:off x="0" y="1272540"/>
          <a:ext cx="134493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</xdr:row>
      <xdr:rowOff>0</xdr:rowOff>
    </xdr:from>
    <xdr:to>
      <xdr:col>2</xdr:col>
      <xdr:colOff>142875</xdr:colOff>
      <xdr:row>3</xdr:row>
      <xdr:rowOff>0</xdr:rowOff>
    </xdr:to>
    <xdr:pic>
      <xdr:nvPicPr>
        <xdr:cNvPr id="3" name="Picture 2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3177540" y="96774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1</xdr:col>
      <xdr:colOff>895350</xdr:colOff>
      <xdr:row>8</xdr:row>
      <xdr:rowOff>219075</xdr:rowOff>
    </xdr:to>
    <xdr:pic>
      <xdr:nvPicPr>
        <xdr:cNvPr id="4" name="Picture 4" descr="250659256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contrast="66000"/>
        </a:blip>
        <a:srcRect/>
        <a:stretch>
          <a:fillRect/>
        </a:stretch>
      </xdr:blipFill>
      <xdr:spPr bwMode="auto">
        <a:xfrm>
          <a:off x="0" y="2339340"/>
          <a:ext cx="1268730" cy="539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1</xdr:col>
      <xdr:colOff>1123950</xdr:colOff>
      <xdr:row>12</xdr:row>
      <xdr:rowOff>76200</xdr:rowOff>
    </xdr:to>
    <xdr:pic>
      <xdr:nvPicPr>
        <xdr:cNvPr id="5" name="Picture 9" descr="212680515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contrast="100000"/>
        </a:blip>
        <a:srcRect/>
        <a:stretch>
          <a:fillRect/>
        </a:stretch>
      </xdr:blipFill>
      <xdr:spPr bwMode="auto">
        <a:xfrm>
          <a:off x="0" y="3223260"/>
          <a:ext cx="1497330" cy="632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11</xdr:row>
      <xdr:rowOff>0</xdr:rowOff>
    </xdr:from>
    <xdr:to>
      <xdr:col>3</xdr:col>
      <xdr:colOff>57150</xdr:colOff>
      <xdr:row>11</xdr:row>
      <xdr:rowOff>209550</xdr:rowOff>
    </xdr:to>
    <xdr:pic>
      <xdr:nvPicPr>
        <xdr:cNvPr id="6" name="Picture 11" descr="http://base.garant.ru/files/base/70473958/2877414881.png"/>
        <xdr:cNvPicPr>
          <a:picLocks noChangeAspect="1" noChangeArrowheads="1"/>
        </xdr:cNvPicPr>
      </xdr:nvPicPr>
      <xdr:blipFill>
        <a:blip xmlns:r="http://schemas.openxmlformats.org/officeDocument/2006/relationships" r:embed="rId6" r:link="rId7" cstate="print"/>
        <a:srcRect/>
        <a:stretch>
          <a:fillRect/>
        </a:stretch>
      </xdr:blipFill>
      <xdr:spPr bwMode="auto">
        <a:xfrm>
          <a:off x="3177540" y="3566160"/>
          <a:ext cx="857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15</xdr:row>
      <xdr:rowOff>0</xdr:rowOff>
    </xdr:from>
    <xdr:to>
      <xdr:col>2</xdr:col>
      <xdr:colOff>142875</xdr:colOff>
      <xdr:row>15</xdr:row>
      <xdr:rowOff>0</xdr:rowOff>
    </xdr:to>
    <xdr:pic>
      <xdr:nvPicPr>
        <xdr:cNvPr id="7" name="Picture 10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3177540" y="453390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4"/>
  <sheetViews>
    <sheetView tabSelected="1" topLeftCell="A23" zoomScale="85" zoomScaleNormal="85" workbookViewId="0">
      <selection activeCell="E41" sqref="E41"/>
    </sheetView>
  </sheetViews>
  <sheetFormatPr defaultColWidth="9.140625" defaultRowHeight="15.75" x14ac:dyDescent="0.2"/>
  <cols>
    <col min="1" max="1" width="5.42578125" style="1" customWidth="1"/>
    <col min="2" max="2" width="40.85546875" style="1" customWidth="1"/>
    <col min="3" max="3" width="11.7109375" style="1" customWidth="1"/>
    <col min="4" max="4" width="13.28515625" style="1" customWidth="1"/>
    <col min="5" max="7" width="15" style="1" customWidth="1"/>
    <col min="8" max="8" width="17.28515625" style="1" customWidth="1"/>
    <col min="9" max="9" width="18.85546875" style="1" customWidth="1"/>
    <col min="10" max="10" width="16.5703125" style="1" customWidth="1"/>
    <col min="11" max="11" width="15.5703125" style="1" customWidth="1"/>
    <col min="12" max="12" width="16.7109375" style="6" customWidth="1"/>
    <col min="13" max="13" width="11.42578125" style="1" customWidth="1"/>
    <col min="14" max="14" width="15.5703125" style="1" bestFit="1" customWidth="1"/>
    <col min="15" max="15" width="9.85546875" style="1" bestFit="1" customWidth="1"/>
    <col min="16" max="16384" width="9.140625" style="1"/>
  </cols>
  <sheetData>
    <row r="1" spans="1:12" ht="18" customHeight="1" x14ac:dyDescent="0.2">
      <c r="A1" s="61" t="s">
        <v>13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2" ht="16.5" customHeight="1" x14ac:dyDescent="0.2">
      <c r="A2" s="73" t="s">
        <v>82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2" ht="42" customHeight="1" x14ac:dyDescent="0.2">
      <c r="A3" s="65" t="s">
        <v>33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12" ht="27" customHeight="1" x14ac:dyDescent="0.2">
      <c r="A4" s="5"/>
      <c r="B4" s="5"/>
      <c r="C4" s="63" t="s">
        <v>7</v>
      </c>
      <c r="D4" s="63"/>
      <c r="E4" s="63"/>
      <c r="F4" s="63"/>
      <c r="G4" s="63"/>
      <c r="H4" s="63"/>
      <c r="I4" s="63"/>
      <c r="J4" s="63"/>
      <c r="K4" s="63"/>
      <c r="L4" s="63"/>
    </row>
    <row r="5" spans="1:12" ht="27" customHeight="1" x14ac:dyDescent="0.2">
      <c r="A5" s="4"/>
      <c r="B5" s="3"/>
      <c r="C5" s="58" t="s">
        <v>8</v>
      </c>
      <c r="D5" s="58"/>
      <c r="E5" s="58"/>
      <c r="F5" s="58"/>
      <c r="G5" s="58"/>
      <c r="H5" s="58"/>
      <c r="I5" s="58"/>
      <c r="J5" s="58"/>
      <c r="K5" s="58"/>
      <c r="L5" s="58"/>
    </row>
    <row r="6" spans="1:12" ht="27" customHeight="1" x14ac:dyDescent="0.2">
      <c r="A6" s="3"/>
      <c r="B6" s="3"/>
      <c r="C6" s="63" t="s">
        <v>2</v>
      </c>
      <c r="D6" s="63"/>
      <c r="E6" s="63"/>
      <c r="F6" s="63"/>
      <c r="G6" s="63"/>
      <c r="H6" s="63"/>
      <c r="I6" s="63"/>
      <c r="J6" s="63"/>
      <c r="K6" s="63"/>
      <c r="L6" s="63"/>
    </row>
    <row r="7" spans="1:12" ht="27" customHeight="1" x14ac:dyDescent="0.2">
      <c r="A7" s="65" t="s">
        <v>3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</row>
    <row r="8" spans="1:12" s="3" customFormat="1" ht="27" customHeight="1" x14ac:dyDescent="0.2">
      <c r="C8" s="58" t="s">
        <v>4</v>
      </c>
      <c r="D8" s="58"/>
      <c r="E8" s="58"/>
      <c r="F8" s="58"/>
      <c r="G8" s="58"/>
      <c r="H8" s="58"/>
      <c r="I8" s="58"/>
      <c r="J8" s="58"/>
      <c r="K8" s="58"/>
      <c r="L8" s="58"/>
    </row>
    <row r="9" spans="1:12" s="3" customFormat="1" ht="15.75" customHeight="1" x14ac:dyDescent="0.2">
      <c r="C9" s="63"/>
      <c r="D9" s="63"/>
      <c r="E9" s="63"/>
      <c r="F9" s="63"/>
      <c r="G9" s="63"/>
      <c r="H9" s="63"/>
      <c r="I9" s="63"/>
      <c r="J9" s="63"/>
      <c r="K9" s="63"/>
      <c r="L9" s="63"/>
    </row>
    <row r="10" spans="1:12" s="3" customFormat="1" ht="27" customHeight="1" x14ac:dyDescent="0.2">
      <c r="A10" s="64" t="s">
        <v>12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</row>
    <row r="11" spans="1:12" s="3" customFormat="1" ht="27" customHeight="1" x14ac:dyDescent="0.2">
      <c r="C11" s="58" t="s">
        <v>5</v>
      </c>
      <c r="D11" s="58"/>
      <c r="E11" s="58"/>
      <c r="F11" s="58"/>
      <c r="G11" s="58"/>
      <c r="H11" s="58"/>
      <c r="I11" s="58"/>
      <c r="J11" s="58"/>
      <c r="K11" s="58"/>
      <c r="L11" s="58"/>
    </row>
    <row r="12" spans="1:12" s="3" customFormat="1" ht="17.25" customHeight="1" x14ac:dyDescent="0.2">
      <c r="C12" s="58" t="s">
        <v>36</v>
      </c>
      <c r="D12" s="58"/>
      <c r="E12" s="58"/>
      <c r="F12" s="58"/>
      <c r="G12" s="58"/>
      <c r="H12" s="58"/>
      <c r="I12" s="58"/>
      <c r="J12" s="58"/>
      <c r="K12" s="58"/>
      <c r="L12" s="58"/>
    </row>
    <row r="13" spans="1:12" s="3" customFormat="1" ht="19.5" customHeight="1" x14ac:dyDescent="0.2">
      <c r="C13" s="58" t="s">
        <v>11</v>
      </c>
      <c r="D13" s="58"/>
      <c r="E13" s="58"/>
      <c r="F13" s="58"/>
      <c r="G13" s="58"/>
      <c r="H13" s="58"/>
      <c r="I13" s="58"/>
      <c r="J13" s="58"/>
      <c r="K13" s="58"/>
      <c r="L13" s="58"/>
    </row>
    <row r="14" spans="1:12" s="3" customFormat="1" ht="21.75" customHeight="1" x14ac:dyDescent="0.2">
      <c r="C14" s="58" t="s">
        <v>10</v>
      </c>
      <c r="D14" s="58"/>
      <c r="E14" s="58"/>
      <c r="F14" s="58"/>
      <c r="G14" s="58"/>
      <c r="H14" s="58"/>
      <c r="I14" s="58"/>
      <c r="J14" s="58"/>
      <c r="K14" s="58"/>
      <c r="L14" s="58"/>
    </row>
    <row r="15" spans="1:12" s="3" customFormat="1" ht="18.75" customHeight="1" x14ac:dyDescent="0.2">
      <c r="C15" s="58" t="s">
        <v>9</v>
      </c>
      <c r="D15" s="58"/>
      <c r="E15" s="58"/>
      <c r="F15" s="58"/>
      <c r="G15" s="58"/>
      <c r="H15" s="58"/>
      <c r="I15" s="58"/>
      <c r="J15" s="58"/>
      <c r="K15" s="58"/>
      <c r="L15" s="58"/>
    </row>
    <row r="16" spans="1:12" s="3" customFormat="1" ht="18" customHeight="1" x14ac:dyDescent="0.2">
      <c r="C16" s="63" t="s">
        <v>7</v>
      </c>
      <c r="D16" s="63"/>
      <c r="E16" s="63"/>
      <c r="F16" s="63"/>
      <c r="G16" s="63"/>
      <c r="H16" s="63"/>
      <c r="I16" s="63"/>
      <c r="J16" s="63"/>
      <c r="K16" s="63"/>
      <c r="L16" s="63"/>
    </row>
    <row r="17" spans="1:15" s="3" customFormat="1" ht="19.5" customHeight="1" x14ac:dyDescent="0.2">
      <c r="A17" s="66" t="s">
        <v>6</v>
      </c>
      <c r="B17" s="66"/>
      <c r="C17" s="1"/>
      <c r="D17" s="1"/>
      <c r="E17" s="1"/>
      <c r="F17" s="1"/>
      <c r="G17" s="1"/>
      <c r="H17" s="1"/>
      <c r="I17" s="1"/>
      <c r="J17" s="1"/>
      <c r="K17" s="1"/>
      <c r="L17" s="6"/>
    </row>
    <row r="18" spans="1:15" s="3" customFormat="1" ht="49.5" customHeight="1" x14ac:dyDescent="0.2">
      <c r="A18" s="67" t="s">
        <v>14</v>
      </c>
      <c r="B18" s="62" t="s">
        <v>15</v>
      </c>
      <c r="C18" s="62" t="s">
        <v>1</v>
      </c>
      <c r="D18" s="62" t="s">
        <v>16</v>
      </c>
      <c r="E18" s="68" t="s">
        <v>17</v>
      </c>
      <c r="F18" s="68"/>
      <c r="G18" s="68"/>
      <c r="H18" s="69" t="s">
        <v>18</v>
      </c>
      <c r="I18" s="69"/>
      <c r="J18" s="69"/>
      <c r="K18" s="70" t="s">
        <v>19</v>
      </c>
      <c r="L18" s="71"/>
      <c r="M18" s="71"/>
      <c r="N18" s="72"/>
      <c r="O18" s="11"/>
    </row>
    <row r="19" spans="1:15" s="3" customFormat="1" ht="114.75" x14ac:dyDescent="0.2">
      <c r="A19" s="67"/>
      <c r="B19" s="62"/>
      <c r="C19" s="62"/>
      <c r="D19" s="62"/>
      <c r="E19" s="12" t="s">
        <v>20</v>
      </c>
      <c r="F19" s="12" t="s">
        <v>21</v>
      </c>
      <c r="G19" s="12" t="s">
        <v>22</v>
      </c>
      <c r="H19" s="12" t="s">
        <v>23</v>
      </c>
      <c r="I19" s="12" t="s">
        <v>0</v>
      </c>
      <c r="J19" s="13" t="s">
        <v>24</v>
      </c>
      <c r="K19" s="12" t="s">
        <v>25</v>
      </c>
      <c r="L19" s="14" t="s">
        <v>26</v>
      </c>
      <c r="M19" s="14" t="s">
        <v>27</v>
      </c>
      <c r="N19" s="14" t="s">
        <v>28</v>
      </c>
      <c r="O19" s="11"/>
    </row>
    <row r="20" spans="1:15" s="33" customFormat="1" ht="25.5" x14ac:dyDescent="0.2">
      <c r="A20" s="34">
        <v>1</v>
      </c>
      <c r="B20" s="54" t="s">
        <v>83</v>
      </c>
      <c r="C20" s="37" t="s">
        <v>98</v>
      </c>
      <c r="D20" s="35">
        <v>4</v>
      </c>
      <c r="E20" s="74">
        <v>1047.2</v>
      </c>
      <c r="F20" s="46">
        <v>1082.4000000000001</v>
      </c>
      <c r="G20" s="46">
        <v>1064.8</v>
      </c>
      <c r="H20" s="15">
        <f t="shared" ref="H20:H25" si="0">AVERAGE(E20:G20)</f>
        <v>1064.8000000000002</v>
      </c>
      <c r="I20" s="16">
        <f t="shared" ref="I20:I25" si="1">SQRT(((SUM((POWER(E20-H20,2)),(POWER(F20-H20,2)),(POWER(G20-H20,2)))/(COLUMNS(E20:G20)-1))))</f>
        <v>17.600000000000023</v>
      </c>
      <c r="J20" s="16">
        <f t="shared" ref="J20:J25" si="2">I20/H20*100</f>
        <v>1.6528925619834729</v>
      </c>
      <c r="K20" s="17">
        <f t="shared" ref="K20:K25" si="3">((D20/3)*(SUM(E20:G20)))</f>
        <v>4259.2000000000007</v>
      </c>
      <c r="L20" s="18">
        <f t="shared" ref="L20:L25" si="4">K20/D20</f>
        <v>1064.8000000000002</v>
      </c>
      <c r="M20" s="17">
        <f t="shared" ref="M20:M25" si="5">ROUND(L20,2)</f>
        <v>1064.8</v>
      </c>
      <c r="N20" s="17">
        <f>M20*D20</f>
        <v>4259.2</v>
      </c>
      <c r="O20" s="48">
        <f>D20*E20</f>
        <v>4188.8</v>
      </c>
    </row>
    <row r="21" spans="1:15" s="33" customFormat="1" ht="25.5" x14ac:dyDescent="0.2">
      <c r="A21" s="34">
        <v>2</v>
      </c>
      <c r="B21" s="54" t="s">
        <v>84</v>
      </c>
      <c r="C21" s="37" t="s">
        <v>98</v>
      </c>
      <c r="D21" s="35">
        <v>4</v>
      </c>
      <c r="E21" s="74">
        <v>1361.36</v>
      </c>
      <c r="F21" s="47">
        <v>1418.56</v>
      </c>
      <c r="G21" s="47">
        <v>1395.68</v>
      </c>
      <c r="H21" s="49">
        <f t="shared" si="0"/>
        <v>1391.8666666666668</v>
      </c>
      <c r="I21" s="38">
        <f t="shared" si="1"/>
        <v>28.790035313165824</v>
      </c>
      <c r="J21" s="38">
        <f t="shared" si="2"/>
        <v>2.068447790485139</v>
      </c>
      <c r="K21" s="17">
        <f t="shared" si="3"/>
        <v>5567.4666666666672</v>
      </c>
      <c r="L21" s="18">
        <f t="shared" si="4"/>
        <v>1391.8666666666668</v>
      </c>
      <c r="M21" s="17">
        <f t="shared" si="5"/>
        <v>1391.87</v>
      </c>
      <c r="N21" s="17">
        <f t="shared" ref="N21:N25" si="6">M21*D21</f>
        <v>5567.48</v>
      </c>
      <c r="O21" s="48">
        <f t="shared" ref="O21:O34" si="7">D21*E21</f>
        <v>5445.44</v>
      </c>
    </row>
    <row r="22" spans="1:15" s="33" customFormat="1" ht="25.5" x14ac:dyDescent="0.2">
      <c r="A22" s="34">
        <v>3</v>
      </c>
      <c r="B22" s="54" t="s">
        <v>85</v>
      </c>
      <c r="C22" s="37" t="s">
        <v>98</v>
      </c>
      <c r="D22" s="35">
        <v>4</v>
      </c>
      <c r="E22" s="74">
        <v>1361.36</v>
      </c>
      <c r="F22" s="47">
        <v>1430</v>
      </c>
      <c r="G22" s="47">
        <v>1407.12</v>
      </c>
      <c r="H22" s="15">
        <f t="shared" si="0"/>
        <v>1399.4933333333331</v>
      </c>
      <c r="I22" s="16">
        <f t="shared" si="1"/>
        <v>34.94977730019658</v>
      </c>
      <c r="J22" s="16">
        <f t="shared" si="2"/>
        <v>2.4973164550168097</v>
      </c>
      <c r="K22" s="17">
        <f t="shared" si="3"/>
        <v>5597.9733333333324</v>
      </c>
      <c r="L22" s="18">
        <f t="shared" si="4"/>
        <v>1399.4933333333331</v>
      </c>
      <c r="M22" s="17">
        <f t="shared" si="5"/>
        <v>1399.49</v>
      </c>
      <c r="N22" s="17">
        <f t="shared" si="6"/>
        <v>5597.96</v>
      </c>
      <c r="O22" s="48">
        <f t="shared" si="7"/>
        <v>5445.44</v>
      </c>
    </row>
    <row r="23" spans="1:15" s="33" customFormat="1" ht="25.5" x14ac:dyDescent="0.2">
      <c r="A23" s="34">
        <v>4</v>
      </c>
      <c r="B23" s="54" t="s">
        <v>86</v>
      </c>
      <c r="C23" s="37" t="s">
        <v>98</v>
      </c>
      <c r="D23" s="35">
        <v>4</v>
      </c>
      <c r="E23" s="74">
        <v>1361.36</v>
      </c>
      <c r="F23" s="46">
        <v>1407.12</v>
      </c>
      <c r="G23" s="46">
        <v>1384.24</v>
      </c>
      <c r="H23" s="15">
        <f t="shared" si="0"/>
        <v>1384.2399999999998</v>
      </c>
      <c r="I23" s="16">
        <f t="shared" si="1"/>
        <v>22.879999999999995</v>
      </c>
      <c r="J23" s="16">
        <f t="shared" si="2"/>
        <v>1.6528925619834711</v>
      </c>
      <c r="K23" s="17">
        <f t="shared" si="3"/>
        <v>5536.9599999999991</v>
      </c>
      <c r="L23" s="18">
        <f t="shared" si="4"/>
        <v>1384.2399999999998</v>
      </c>
      <c r="M23" s="17">
        <f t="shared" si="5"/>
        <v>1384.24</v>
      </c>
      <c r="N23" s="17">
        <f t="shared" si="6"/>
        <v>5536.96</v>
      </c>
      <c r="O23" s="48">
        <f t="shared" si="7"/>
        <v>5445.44</v>
      </c>
    </row>
    <row r="24" spans="1:15" s="33" customFormat="1" ht="25.5" x14ac:dyDescent="0.2">
      <c r="A24" s="34">
        <v>5</v>
      </c>
      <c r="B24" s="54" t="s">
        <v>87</v>
      </c>
      <c r="C24" s="37" t="s">
        <v>98</v>
      </c>
      <c r="D24" s="35">
        <v>4</v>
      </c>
      <c r="E24" s="74">
        <v>1780.24</v>
      </c>
      <c r="F24" s="46">
        <v>1855.04</v>
      </c>
      <c r="G24" s="46">
        <v>1825.12</v>
      </c>
      <c r="H24" s="15">
        <f t="shared" si="0"/>
        <v>1820.1333333333332</v>
      </c>
      <c r="I24" s="16">
        <f t="shared" si="1"/>
        <v>37.648507717216781</v>
      </c>
      <c r="J24" s="16">
        <f t="shared" si="2"/>
        <v>2.0684477904851355</v>
      </c>
      <c r="K24" s="17">
        <f t="shared" si="3"/>
        <v>7280.5333333333328</v>
      </c>
      <c r="L24" s="18">
        <f t="shared" si="4"/>
        <v>1820.1333333333332</v>
      </c>
      <c r="M24" s="17">
        <f t="shared" si="5"/>
        <v>1820.13</v>
      </c>
      <c r="N24" s="17">
        <f t="shared" si="6"/>
        <v>7280.52</v>
      </c>
      <c r="O24" s="48">
        <f t="shared" si="7"/>
        <v>7120.96</v>
      </c>
    </row>
    <row r="25" spans="1:15" s="41" customFormat="1" ht="25.5" x14ac:dyDescent="0.2">
      <c r="A25" s="34">
        <v>6</v>
      </c>
      <c r="B25" s="54" t="s">
        <v>88</v>
      </c>
      <c r="C25" s="37" t="s">
        <v>98</v>
      </c>
      <c r="D25" s="35">
        <v>6</v>
      </c>
      <c r="E25" s="74">
        <v>1780.24</v>
      </c>
      <c r="F25" s="46">
        <v>1870</v>
      </c>
      <c r="G25" s="46">
        <v>1840.08</v>
      </c>
      <c r="H25" s="15">
        <f t="shared" si="0"/>
        <v>1830.1066666666666</v>
      </c>
      <c r="I25" s="16">
        <f t="shared" si="1"/>
        <v>45.703554931026233</v>
      </c>
      <c r="J25" s="16">
        <f t="shared" si="2"/>
        <v>2.4973164550168061</v>
      </c>
      <c r="K25" s="17">
        <f t="shared" si="3"/>
        <v>10980.64</v>
      </c>
      <c r="L25" s="18">
        <f t="shared" si="4"/>
        <v>1830.1066666666666</v>
      </c>
      <c r="M25" s="17">
        <f t="shared" si="5"/>
        <v>1830.11</v>
      </c>
      <c r="N25" s="17">
        <f t="shared" si="6"/>
        <v>10980.66</v>
      </c>
      <c r="O25" s="48">
        <f t="shared" si="7"/>
        <v>10681.44</v>
      </c>
    </row>
    <row r="26" spans="1:15" s="39" customFormat="1" ht="25.5" x14ac:dyDescent="0.2">
      <c r="A26" s="34">
        <v>7</v>
      </c>
      <c r="B26" s="54" t="s">
        <v>89</v>
      </c>
      <c r="C26" s="37" t="s">
        <v>98</v>
      </c>
      <c r="D26" s="35">
        <v>4</v>
      </c>
      <c r="E26" s="74">
        <v>2513.2800000000002</v>
      </c>
      <c r="F26" s="46">
        <v>2597.7600000000002</v>
      </c>
      <c r="G26" s="46">
        <v>2555.52</v>
      </c>
      <c r="H26" s="15">
        <f t="shared" ref="H26:H34" si="8">AVERAGE(E26:G26)</f>
        <v>2555.5200000000004</v>
      </c>
      <c r="I26" s="16">
        <f t="shared" ref="I26:I34" si="9">SQRT(((SUM((POWER(E26-H26,2)),(POWER(F26-H26,2)),(POWER(G26-H26,2)))/(COLUMNS(E26:G26)-1))))</f>
        <v>42.240000000000009</v>
      </c>
      <c r="J26" s="16">
        <f t="shared" ref="J26:J34" si="10">I26/H26*100</f>
        <v>1.6528925619834711</v>
      </c>
      <c r="K26" s="17">
        <f t="shared" ref="K26:K34" si="11">((D26/3)*(SUM(E26:G26)))</f>
        <v>10222.080000000002</v>
      </c>
      <c r="L26" s="18">
        <f t="shared" ref="L26:L34" si="12">K26/D26</f>
        <v>2555.5200000000004</v>
      </c>
      <c r="M26" s="17">
        <f t="shared" ref="M26:M34" si="13">ROUND(L26,2)</f>
        <v>2555.52</v>
      </c>
      <c r="N26" s="17">
        <f t="shared" ref="N26:N34" si="14">M26*D26</f>
        <v>10222.08</v>
      </c>
      <c r="O26" s="48">
        <f t="shared" si="7"/>
        <v>10053.120000000001</v>
      </c>
    </row>
    <row r="27" spans="1:15" s="39" customFormat="1" ht="25.5" x14ac:dyDescent="0.2">
      <c r="A27" s="34">
        <v>8</v>
      </c>
      <c r="B27" s="54" t="s">
        <v>90</v>
      </c>
      <c r="C27" s="37" t="s">
        <v>98</v>
      </c>
      <c r="D27" s="35">
        <v>6</v>
      </c>
      <c r="E27" s="74">
        <v>1466.08</v>
      </c>
      <c r="F27" s="46">
        <v>1527.68</v>
      </c>
      <c r="G27" s="46">
        <v>1503.04</v>
      </c>
      <c r="H27" s="15">
        <f t="shared" si="8"/>
        <v>1498.9333333333334</v>
      </c>
      <c r="I27" s="16">
        <f t="shared" si="9"/>
        <v>31.004653414178613</v>
      </c>
      <c r="J27" s="16">
        <f t="shared" si="10"/>
        <v>2.0684477904851413</v>
      </c>
      <c r="K27" s="17">
        <f t="shared" si="11"/>
        <v>8993.6</v>
      </c>
      <c r="L27" s="18">
        <f t="shared" si="12"/>
        <v>1498.9333333333334</v>
      </c>
      <c r="M27" s="17">
        <f t="shared" si="13"/>
        <v>1498.93</v>
      </c>
      <c r="N27" s="17">
        <f t="shared" si="14"/>
        <v>8993.58</v>
      </c>
      <c r="O27" s="48">
        <f t="shared" si="7"/>
        <v>8796.48</v>
      </c>
    </row>
    <row r="28" spans="1:15" s="39" customFormat="1" ht="25.5" x14ac:dyDescent="0.2">
      <c r="A28" s="34">
        <v>9</v>
      </c>
      <c r="B28" s="54" t="s">
        <v>91</v>
      </c>
      <c r="C28" s="37" t="s">
        <v>98</v>
      </c>
      <c r="D28" s="35">
        <v>4</v>
      </c>
      <c r="E28" s="74">
        <v>2408.56</v>
      </c>
      <c r="F28" s="46">
        <v>2530</v>
      </c>
      <c r="G28" s="46">
        <v>2489.52</v>
      </c>
      <c r="H28" s="15">
        <f t="shared" si="8"/>
        <v>2476.0266666666666</v>
      </c>
      <c r="I28" s="16">
        <f t="shared" si="9"/>
        <v>61.834221377270829</v>
      </c>
      <c r="J28" s="16">
        <f t="shared" si="10"/>
        <v>2.4973164550168079</v>
      </c>
      <c r="K28" s="17">
        <f t="shared" si="11"/>
        <v>9904.1066666666666</v>
      </c>
      <c r="L28" s="18">
        <f t="shared" si="12"/>
        <v>2476.0266666666666</v>
      </c>
      <c r="M28" s="17">
        <f t="shared" si="13"/>
        <v>2476.0300000000002</v>
      </c>
      <c r="N28" s="17">
        <f t="shared" si="14"/>
        <v>9904.1200000000008</v>
      </c>
      <c r="O28" s="48">
        <f t="shared" si="7"/>
        <v>9634.24</v>
      </c>
    </row>
    <row r="29" spans="1:15" s="39" customFormat="1" ht="25.5" x14ac:dyDescent="0.2">
      <c r="A29" s="34">
        <v>10</v>
      </c>
      <c r="B29" s="54" t="s">
        <v>92</v>
      </c>
      <c r="C29" s="37" t="s">
        <v>98</v>
      </c>
      <c r="D29" s="35">
        <v>6</v>
      </c>
      <c r="E29" s="74">
        <v>3455.76</v>
      </c>
      <c r="F29" s="46">
        <v>3571.92</v>
      </c>
      <c r="G29" s="46">
        <v>3513.84</v>
      </c>
      <c r="H29" s="15">
        <f t="shared" si="8"/>
        <v>3513.84</v>
      </c>
      <c r="I29" s="16">
        <f t="shared" si="9"/>
        <v>58.079999999999927</v>
      </c>
      <c r="J29" s="16">
        <f t="shared" si="10"/>
        <v>1.6528925619834691</v>
      </c>
      <c r="K29" s="17">
        <f t="shared" si="11"/>
        <v>21083.040000000001</v>
      </c>
      <c r="L29" s="18">
        <f t="shared" si="12"/>
        <v>3513.84</v>
      </c>
      <c r="M29" s="17">
        <f t="shared" si="13"/>
        <v>3513.84</v>
      </c>
      <c r="N29" s="17">
        <f t="shared" si="14"/>
        <v>21083.040000000001</v>
      </c>
      <c r="O29" s="48">
        <f t="shared" si="7"/>
        <v>20734.560000000001</v>
      </c>
    </row>
    <row r="30" spans="1:15" s="39" customFormat="1" ht="43.9" customHeight="1" x14ac:dyDescent="0.2">
      <c r="A30" s="34">
        <v>11</v>
      </c>
      <c r="B30" s="54" t="s">
        <v>93</v>
      </c>
      <c r="C30" s="37" t="s">
        <v>98</v>
      </c>
      <c r="D30" s="35">
        <v>1</v>
      </c>
      <c r="E30" s="74">
        <v>422.4</v>
      </c>
      <c r="F30" s="46">
        <v>435.6</v>
      </c>
      <c r="G30" s="46">
        <v>430.32</v>
      </c>
      <c r="H30" s="15">
        <f t="shared" si="8"/>
        <v>429.44</v>
      </c>
      <c r="I30" s="16">
        <f t="shared" si="9"/>
        <v>6.6438543030382817</v>
      </c>
      <c r="J30" s="16">
        <f t="shared" si="10"/>
        <v>1.5470972203423718</v>
      </c>
      <c r="K30" s="17">
        <f t="shared" si="11"/>
        <v>429.43999999999994</v>
      </c>
      <c r="L30" s="18">
        <f t="shared" si="12"/>
        <v>429.43999999999994</v>
      </c>
      <c r="M30" s="17">
        <f t="shared" si="13"/>
        <v>429.44</v>
      </c>
      <c r="N30" s="17">
        <f t="shared" si="14"/>
        <v>429.44</v>
      </c>
      <c r="O30" s="48">
        <f t="shared" si="7"/>
        <v>422.4</v>
      </c>
    </row>
    <row r="31" spans="1:15" s="39" customFormat="1" ht="47.45" customHeight="1" x14ac:dyDescent="0.2">
      <c r="A31" s="34">
        <v>12</v>
      </c>
      <c r="B31" s="54" t="s">
        <v>94</v>
      </c>
      <c r="C31" s="37" t="s">
        <v>98</v>
      </c>
      <c r="D31" s="35">
        <v>1</v>
      </c>
      <c r="E31" s="74">
        <v>563.20000000000005</v>
      </c>
      <c r="F31" s="46">
        <v>584.32000000000005</v>
      </c>
      <c r="G31" s="46">
        <v>577.28</v>
      </c>
      <c r="H31" s="15">
        <f t="shared" si="8"/>
        <v>574.93333333333328</v>
      </c>
      <c r="I31" s="16">
        <f t="shared" si="9"/>
        <v>10.753777630829699</v>
      </c>
      <c r="J31" s="16">
        <f t="shared" si="10"/>
        <v>1.8704390591656481</v>
      </c>
      <c r="K31" s="17">
        <f t="shared" si="11"/>
        <v>574.93333333333328</v>
      </c>
      <c r="L31" s="18">
        <f t="shared" si="12"/>
        <v>574.93333333333328</v>
      </c>
      <c r="M31" s="17">
        <f t="shared" si="13"/>
        <v>574.92999999999995</v>
      </c>
      <c r="N31" s="17">
        <f t="shared" si="14"/>
        <v>574.92999999999995</v>
      </c>
      <c r="O31" s="48">
        <f t="shared" si="7"/>
        <v>563.20000000000005</v>
      </c>
    </row>
    <row r="32" spans="1:15" s="39" customFormat="1" ht="51" x14ac:dyDescent="0.2">
      <c r="A32" s="34">
        <v>13</v>
      </c>
      <c r="B32" s="54" t="s">
        <v>95</v>
      </c>
      <c r="C32" s="37" t="s">
        <v>98</v>
      </c>
      <c r="D32" s="35">
        <v>1</v>
      </c>
      <c r="E32" s="74">
        <v>2816</v>
      </c>
      <c r="F32" s="46">
        <v>2939.2</v>
      </c>
      <c r="G32" s="46">
        <v>2904</v>
      </c>
      <c r="H32" s="15">
        <f t="shared" si="8"/>
        <v>2886.4</v>
      </c>
      <c r="I32" s="16">
        <f t="shared" si="9"/>
        <v>63.457702448166131</v>
      </c>
      <c r="J32" s="16">
        <f t="shared" si="10"/>
        <v>2.1985068752829173</v>
      </c>
      <c r="K32" s="17">
        <f t="shared" si="11"/>
        <v>2886.4</v>
      </c>
      <c r="L32" s="18">
        <f t="shared" si="12"/>
        <v>2886.4</v>
      </c>
      <c r="M32" s="17">
        <f t="shared" si="13"/>
        <v>2886.4</v>
      </c>
      <c r="N32" s="17">
        <f t="shared" si="14"/>
        <v>2886.4</v>
      </c>
      <c r="O32" s="48">
        <f t="shared" si="7"/>
        <v>2816</v>
      </c>
    </row>
    <row r="33" spans="1:15" s="39" customFormat="1" ht="51" x14ac:dyDescent="0.2">
      <c r="A33" s="34">
        <v>14</v>
      </c>
      <c r="B33" s="54" t="s">
        <v>96</v>
      </c>
      <c r="C33" s="37" t="s">
        <v>98</v>
      </c>
      <c r="D33" s="35">
        <v>1</v>
      </c>
      <c r="E33" s="74">
        <v>3379.2</v>
      </c>
      <c r="F33" s="46">
        <v>3484.8</v>
      </c>
      <c r="G33" s="46">
        <v>3442.56</v>
      </c>
      <c r="H33" s="15">
        <f t="shared" si="8"/>
        <v>3435.52</v>
      </c>
      <c r="I33" s="16">
        <f t="shared" si="9"/>
        <v>53.150834424306254</v>
      </c>
      <c r="J33" s="16">
        <f t="shared" si="10"/>
        <v>1.5470972203423718</v>
      </c>
      <c r="K33" s="17">
        <f t="shared" si="11"/>
        <v>3435.5199999999995</v>
      </c>
      <c r="L33" s="18">
        <f t="shared" si="12"/>
        <v>3435.5199999999995</v>
      </c>
      <c r="M33" s="17">
        <f t="shared" si="13"/>
        <v>3435.52</v>
      </c>
      <c r="N33" s="17">
        <f t="shared" si="14"/>
        <v>3435.52</v>
      </c>
      <c r="O33" s="48">
        <f t="shared" si="7"/>
        <v>3379.2</v>
      </c>
    </row>
    <row r="34" spans="1:15" s="39" customFormat="1" ht="38.25" x14ac:dyDescent="0.2">
      <c r="A34" s="34">
        <v>15</v>
      </c>
      <c r="B34" s="54" t="s">
        <v>97</v>
      </c>
      <c r="C34" s="37" t="s">
        <v>98</v>
      </c>
      <c r="D34" s="35">
        <v>1</v>
      </c>
      <c r="E34" s="74">
        <v>2816</v>
      </c>
      <c r="F34" s="46">
        <v>2921.6</v>
      </c>
      <c r="G34" s="46">
        <v>2886.4</v>
      </c>
      <c r="H34" s="15">
        <f t="shared" si="8"/>
        <v>2874.6666666666665</v>
      </c>
      <c r="I34" s="16">
        <f t="shared" si="9"/>
        <v>53.768888154148492</v>
      </c>
      <c r="J34" s="16">
        <f t="shared" si="10"/>
        <v>1.8704390591656479</v>
      </c>
      <c r="K34" s="17">
        <f t="shared" si="11"/>
        <v>2874.6666666666665</v>
      </c>
      <c r="L34" s="18">
        <f t="shared" si="12"/>
        <v>2874.6666666666665</v>
      </c>
      <c r="M34" s="17">
        <f t="shared" si="13"/>
        <v>2874.67</v>
      </c>
      <c r="N34" s="17">
        <f t="shared" si="14"/>
        <v>2874.67</v>
      </c>
      <c r="O34" s="48">
        <f t="shared" si="7"/>
        <v>2816</v>
      </c>
    </row>
    <row r="35" spans="1:15" s="22" customFormat="1" x14ac:dyDescent="0.2">
      <c r="A35" s="24"/>
      <c r="B35" s="25"/>
      <c r="C35" s="26"/>
      <c r="D35" s="26"/>
      <c r="E35" s="27"/>
      <c r="F35" s="27"/>
      <c r="G35" s="27"/>
      <c r="H35" s="28"/>
      <c r="I35" s="29"/>
      <c r="J35" s="29"/>
      <c r="K35" s="30"/>
      <c r="L35" s="31"/>
      <c r="M35" s="30"/>
      <c r="N35" s="30"/>
    </row>
    <row r="36" spans="1:15" s="10" customFormat="1" ht="34.5" customHeight="1" x14ac:dyDescent="0.2">
      <c r="A36" s="55" t="s">
        <v>34</v>
      </c>
      <c r="B36" s="55"/>
      <c r="C36" s="55"/>
      <c r="D36" s="55"/>
      <c r="E36" s="55"/>
      <c r="F36" s="55"/>
      <c r="G36" s="55"/>
      <c r="H36" s="19"/>
      <c r="I36" s="19"/>
      <c r="J36" s="19"/>
      <c r="K36" s="20">
        <f>SUM(K20:K34)</f>
        <v>99626.560000000012</v>
      </c>
      <c r="L36" s="21"/>
      <c r="M36" s="21"/>
      <c r="N36" s="20">
        <f>SUM(N20:N34)</f>
        <v>99626.559999999998</v>
      </c>
      <c r="O36" s="45">
        <f>SUM(O20:O34)</f>
        <v>97542.719999999987</v>
      </c>
    </row>
    <row r="37" spans="1:15" s="2" customFormat="1" ht="27.6" customHeight="1" x14ac:dyDescent="0.2">
      <c r="A37" s="56" t="s">
        <v>29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11"/>
      <c r="M37" s="11"/>
      <c r="N37" s="11"/>
      <c r="O37" s="11"/>
    </row>
    <row r="38" spans="1:15" ht="18" customHeight="1" x14ac:dyDescent="0.2">
      <c r="A38" s="11" t="s">
        <v>30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ht="18" customHeight="1" x14ac:dyDescent="0.2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ht="12.75" customHeight="1" x14ac:dyDescent="0.2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44"/>
    </row>
    <row r="41" spans="1:15" ht="173.25" x14ac:dyDescent="0.2">
      <c r="B41" s="1" t="s">
        <v>31</v>
      </c>
      <c r="D41" s="23" t="s">
        <v>32</v>
      </c>
      <c r="E41" s="40">
        <f>O36</f>
        <v>97542.719999999987</v>
      </c>
      <c r="F41" s="32"/>
      <c r="G41" s="32"/>
    </row>
    <row r="42" spans="1:15" ht="13.5" customHeight="1" x14ac:dyDescent="0.2"/>
    <row r="43" spans="1:15" ht="21.75" customHeight="1" x14ac:dyDescent="0.2">
      <c r="E43" s="9"/>
      <c r="F43" s="8"/>
      <c r="G43" s="59"/>
      <c r="H43" s="59"/>
    </row>
    <row r="44" spans="1:15" ht="12.75" customHeight="1" x14ac:dyDescent="0.2">
      <c r="A44" s="58"/>
      <c r="B44" s="58"/>
      <c r="C44" s="58"/>
      <c r="D44" s="58"/>
      <c r="E44" s="7"/>
      <c r="F44" s="7"/>
      <c r="G44" s="57"/>
      <c r="H44" s="57"/>
    </row>
  </sheetData>
  <mergeCells count="30">
    <mergeCell ref="H18:J18"/>
    <mergeCell ref="K18:N18"/>
    <mergeCell ref="A2:L2"/>
    <mergeCell ref="C15:L15"/>
    <mergeCell ref="C14:L14"/>
    <mergeCell ref="A7:L7"/>
    <mergeCell ref="C8:L8"/>
    <mergeCell ref="C13:L13"/>
    <mergeCell ref="A1:L1"/>
    <mergeCell ref="D18:D19"/>
    <mergeCell ref="C18:C19"/>
    <mergeCell ref="C4:L4"/>
    <mergeCell ref="A10:L10"/>
    <mergeCell ref="C5:L5"/>
    <mergeCell ref="A3:L3"/>
    <mergeCell ref="C12:L12"/>
    <mergeCell ref="A17:B17"/>
    <mergeCell ref="C16:L16"/>
    <mergeCell ref="C11:L11"/>
    <mergeCell ref="C6:L6"/>
    <mergeCell ref="A18:A19"/>
    <mergeCell ref="C9:L9"/>
    <mergeCell ref="B18:B19"/>
    <mergeCell ref="E18:G18"/>
    <mergeCell ref="A36:G36"/>
    <mergeCell ref="A37:K37"/>
    <mergeCell ref="G44:H44"/>
    <mergeCell ref="A44:D44"/>
    <mergeCell ref="G43:H43"/>
    <mergeCell ref="A40:N40"/>
  </mergeCells>
  <phoneticPr fontId="0" type="noConversion"/>
  <pageMargins left="0.19685039370078741" right="0.19685039370078741" top="0" bottom="0" header="0" footer="0"/>
  <pageSetup paperSize="9" scale="64" fitToHeight="0" orientation="landscape" r:id="rId1"/>
  <headerFooter alignWithMargins="0"/>
  <rowBreaks count="2" manualBreakCount="2">
    <brk id="31" max="13" man="1"/>
    <brk id="50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2"/>
  <sheetViews>
    <sheetView topLeftCell="C55" zoomScale="90" zoomScaleNormal="90" workbookViewId="0">
      <selection activeCell="C8" sqref="C8:L8"/>
    </sheetView>
  </sheetViews>
  <sheetFormatPr defaultColWidth="9.140625" defaultRowHeight="15.75" x14ac:dyDescent="0.2"/>
  <cols>
    <col min="1" max="1" width="5.42578125" style="42" customWidth="1"/>
    <col min="2" max="2" width="40.85546875" style="42" customWidth="1"/>
    <col min="3" max="3" width="11.7109375" style="42" customWidth="1"/>
    <col min="4" max="4" width="13.28515625" style="42" customWidth="1"/>
    <col min="5" max="7" width="15" style="42" customWidth="1"/>
    <col min="8" max="8" width="17.28515625" style="42" customWidth="1"/>
    <col min="9" max="9" width="18.85546875" style="42" customWidth="1"/>
    <col min="10" max="10" width="16.5703125" style="42" customWidth="1"/>
    <col min="11" max="11" width="15.5703125" style="42" customWidth="1"/>
    <col min="12" max="12" width="16.7109375" style="6" customWidth="1"/>
    <col min="13" max="13" width="11.42578125" style="42" customWidth="1"/>
    <col min="14" max="14" width="15.5703125" style="42" bestFit="1" customWidth="1"/>
    <col min="15" max="15" width="9.85546875" style="42" bestFit="1" customWidth="1"/>
    <col min="16" max="16384" width="9.140625" style="42"/>
  </cols>
  <sheetData>
    <row r="1" spans="1:12" x14ac:dyDescent="0.2">
      <c r="A1" s="61" t="s">
        <v>13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2" x14ac:dyDescent="0.2">
      <c r="A2" s="73" t="s">
        <v>37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2" x14ac:dyDescent="0.2">
      <c r="A3" s="65" t="s">
        <v>33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12" x14ac:dyDescent="0.2">
      <c r="A4" s="5"/>
      <c r="B4" s="5"/>
      <c r="C4" s="63" t="s">
        <v>7</v>
      </c>
      <c r="D4" s="63"/>
      <c r="E4" s="63"/>
      <c r="F4" s="63"/>
      <c r="G4" s="63"/>
      <c r="H4" s="63"/>
      <c r="I4" s="63"/>
      <c r="J4" s="63"/>
      <c r="K4" s="63"/>
      <c r="L4" s="63"/>
    </row>
    <row r="5" spans="1:12" x14ac:dyDescent="0.2">
      <c r="A5" s="4"/>
      <c r="B5" s="43"/>
      <c r="C5" s="58" t="s">
        <v>8</v>
      </c>
      <c r="D5" s="58"/>
      <c r="E5" s="58"/>
      <c r="F5" s="58"/>
      <c r="G5" s="58"/>
      <c r="H5" s="58"/>
      <c r="I5" s="58"/>
      <c r="J5" s="58"/>
      <c r="K5" s="58"/>
      <c r="L5" s="58"/>
    </row>
    <row r="6" spans="1:12" x14ac:dyDescent="0.2">
      <c r="A6" s="43"/>
      <c r="B6" s="43"/>
      <c r="C6" s="63" t="s">
        <v>2</v>
      </c>
      <c r="D6" s="63"/>
      <c r="E6" s="63"/>
      <c r="F6" s="63"/>
      <c r="G6" s="63"/>
      <c r="H6" s="63"/>
      <c r="I6" s="63"/>
      <c r="J6" s="63"/>
      <c r="K6" s="63"/>
      <c r="L6" s="63"/>
    </row>
    <row r="7" spans="1:12" x14ac:dyDescent="0.2">
      <c r="A7" s="65" t="s">
        <v>3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</row>
    <row r="8" spans="1:12" s="43" customFormat="1" x14ac:dyDescent="0.2">
      <c r="C8" s="58" t="s">
        <v>4</v>
      </c>
      <c r="D8" s="58"/>
      <c r="E8" s="58"/>
      <c r="F8" s="58"/>
      <c r="G8" s="58"/>
      <c r="H8" s="58"/>
      <c r="I8" s="58"/>
      <c r="J8" s="58"/>
      <c r="K8" s="58"/>
      <c r="L8" s="58"/>
    </row>
    <row r="9" spans="1:12" s="43" customFormat="1" x14ac:dyDescent="0.2">
      <c r="C9" s="63"/>
      <c r="D9" s="63"/>
      <c r="E9" s="63"/>
      <c r="F9" s="63"/>
      <c r="G9" s="63"/>
      <c r="H9" s="63"/>
      <c r="I9" s="63"/>
      <c r="J9" s="63"/>
      <c r="K9" s="63"/>
      <c r="L9" s="63"/>
    </row>
    <row r="10" spans="1:12" s="43" customFormat="1" x14ac:dyDescent="0.2">
      <c r="A10" s="64" t="s">
        <v>12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</row>
    <row r="11" spans="1:12" s="43" customFormat="1" x14ac:dyDescent="0.2">
      <c r="C11" s="58" t="s">
        <v>5</v>
      </c>
      <c r="D11" s="58"/>
      <c r="E11" s="58"/>
      <c r="F11" s="58"/>
      <c r="G11" s="58"/>
      <c r="H11" s="58"/>
      <c r="I11" s="58"/>
      <c r="J11" s="58"/>
      <c r="K11" s="58"/>
      <c r="L11" s="58"/>
    </row>
    <row r="12" spans="1:12" s="43" customFormat="1" x14ac:dyDescent="0.2">
      <c r="C12" s="58" t="s">
        <v>36</v>
      </c>
      <c r="D12" s="58"/>
      <c r="E12" s="58"/>
      <c r="F12" s="58"/>
      <c r="G12" s="58"/>
      <c r="H12" s="58"/>
      <c r="I12" s="58"/>
      <c r="J12" s="58"/>
      <c r="K12" s="58"/>
      <c r="L12" s="58"/>
    </row>
    <row r="13" spans="1:12" s="43" customFormat="1" x14ac:dyDescent="0.2">
      <c r="C13" s="58" t="s">
        <v>11</v>
      </c>
      <c r="D13" s="58"/>
      <c r="E13" s="58"/>
      <c r="F13" s="58"/>
      <c r="G13" s="58"/>
      <c r="H13" s="58"/>
      <c r="I13" s="58"/>
      <c r="J13" s="58"/>
      <c r="K13" s="58"/>
      <c r="L13" s="58"/>
    </row>
    <row r="14" spans="1:12" s="43" customFormat="1" x14ac:dyDescent="0.2">
      <c r="C14" s="58" t="s">
        <v>10</v>
      </c>
      <c r="D14" s="58"/>
      <c r="E14" s="58"/>
      <c r="F14" s="58"/>
      <c r="G14" s="58"/>
      <c r="H14" s="58"/>
      <c r="I14" s="58"/>
      <c r="J14" s="58"/>
      <c r="K14" s="58"/>
      <c r="L14" s="58"/>
    </row>
    <row r="15" spans="1:12" s="43" customFormat="1" x14ac:dyDescent="0.2">
      <c r="C15" s="58" t="s">
        <v>9</v>
      </c>
      <c r="D15" s="58"/>
      <c r="E15" s="58"/>
      <c r="F15" s="58"/>
      <c r="G15" s="58"/>
      <c r="H15" s="58"/>
      <c r="I15" s="58"/>
      <c r="J15" s="58"/>
      <c r="K15" s="58"/>
      <c r="L15" s="58"/>
    </row>
    <row r="16" spans="1:12" s="43" customFormat="1" x14ac:dyDescent="0.2">
      <c r="C16" s="63" t="s">
        <v>7</v>
      </c>
      <c r="D16" s="63"/>
      <c r="E16" s="63"/>
      <c r="F16" s="63"/>
      <c r="G16" s="63"/>
      <c r="H16" s="63"/>
      <c r="I16" s="63"/>
      <c r="J16" s="63"/>
      <c r="K16" s="63"/>
      <c r="L16" s="63"/>
    </row>
    <row r="17" spans="1:15" s="43" customFormat="1" ht="19.5" customHeight="1" x14ac:dyDescent="0.2">
      <c r="A17" s="66" t="s">
        <v>6</v>
      </c>
      <c r="B17" s="66"/>
      <c r="C17" s="42"/>
      <c r="D17" s="42"/>
      <c r="E17" s="42"/>
      <c r="F17" s="42"/>
      <c r="G17" s="42"/>
      <c r="H17" s="42"/>
      <c r="I17" s="42"/>
      <c r="J17" s="42"/>
      <c r="K17" s="42"/>
      <c r="L17" s="6"/>
    </row>
    <row r="18" spans="1:15" s="43" customFormat="1" ht="49.5" customHeight="1" x14ac:dyDescent="0.2">
      <c r="A18" s="67" t="s">
        <v>14</v>
      </c>
      <c r="B18" s="62" t="s">
        <v>15</v>
      </c>
      <c r="C18" s="62" t="s">
        <v>1</v>
      </c>
      <c r="D18" s="62" t="s">
        <v>16</v>
      </c>
      <c r="E18" s="68" t="s">
        <v>17</v>
      </c>
      <c r="F18" s="68"/>
      <c r="G18" s="68"/>
      <c r="H18" s="69" t="s">
        <v>18</v>
      </c>
      <c r="I18" s="69"/>
      <c r="J18" s="69"/>
      <c r="K18" s="70" t="s">
        <v>19</v>
      </c>
      <c r="L18" s="71"/>
      <c r="M18" s="71"/>
      <c r="N18" s="72"/>
      <c r="O18" s="11"/>
    </row>
    <row r="19" spans="1:15" s="43" customFormat="1" ht="114.75" x14ac:dyDescent="0.2">
      <c r="A19" s="67"/>
      <c r="B19" s="62"/>
      <c r="C19" s="62"/>
      <c r="D19" s="62"/>
      <c r="E19" s="12" t="s">
        <v>20</v>
      </c>
      <c r="F19" s="12" t="s">
        <v>21</v>
      </c>
      <c r="G19" s="12" t="s">
        <v>22</v>
      </c>
      <c r="H19" s="12" t="s">
        <v>23</v>
      </c>
      <c r="I19" s="12" t="s">
        <v>0</v>
      </c>
      <c r="J19" s="13" t="s">
        <v>24</v>
      </c>
      <c r="K19" s="12" t="s">
        <v>25</v>
      </c>
      <c r="L19" s="14" t="s">
        <v>26</v>
      </c>
      <c r="M19" s="14" t="s">
        <v>27</v>
      </c>
      <c r="N19" s="14" t="s">
        <v>28</v>
      </c>
      <c r="O19" s="11"/>
    </row>
    <row r="20" spans="1:15" s="43" customFormat="1" ht="25.5" x14ac:dyDescent="0.2">
      <c r="A20" s="34">
        <v>1</v>
      </c>
      <c r="B20" s="36" t="s">
        <v>38</v>
      </c>
      <c r="C20" s="37" t="s">
        <v>35</v>
      </c>
      <c r="D20" s="35">
        <v>5</v>
      </c>
      <c r="E20" s="46">
        <v>236</v>
      </c>
      <c r="F20" s="46">
        <v>246</v>
      </c>
      <c r="G20" s="46">
        <v>249</v>
      </c>
      <c r="H20" s="46">
        <f t="shared" ref="H20:H62" si="0">AVERAGE(E20:G20)</f>
        <v>243.66666666666666</v>
      </c>
      <c r="I20" s="50">
        <f t="shared" ref="I20:I62" si="1">SQRT(((SUM((POWER(E20-H20,2)),(POWER(F20-H20,2)),(POWER(G20-H20,2)))/(COLUMNS(E20:G20)-1))))</f>
        <v>6.8068592855540455</v>
      </c>
      <c r="J20" s="50">
        <f t="shared" ref="J20:J62" si="2">I20/H20*100</f>
        <v>2.793512702689759</v>
      </c>
      <c r="K20" s="51">
        <f t="shared" ref="K20:K62" si="3">((D20/3)*(SUM(E20:G20)))</f>
        <v>1218.3333333333335</v>
      </c>
      <c r="L20" s="52">
        <f t="shared" ref="L20:L62" si="4">K20/D20</f>
        <v>243.66666666666669</v>
      </c>
      <c r="M20" s="51">
        <f t="shared" ref="M20:M62" si="5">ROUND(L20,2)</f>
        <v>243.67</v>
      </c>
      <c r="N20" s="51">
        <f t="shared" ref="N20:N62" si="6">M20*D20</f>
        <v>1218.3499999999999</v>
      </c>
      <c r="O20" s="48">
        <f>D20*E20</f>
        <v>1180</v>
      </c>
    </row>
    <row r="21" spans="1:15" s="43" customFormat="1" ht="25.5" x14ac:dyDescent="0.2">
      <c r="A21" s="34">
        <v>2</v>
      </c>
      <c r="B21" s="36" t="s">
        <v>39</v>
      </c>
      <c r="C21" s="37" t="s">
        <v>35</v>
      </c>
      <c r="D21" s="35">
        <v>6</v>
      </c>
      <c r="E21" s="47">
        <v>2151</v>
      </c>
      <c r="F21" s="47">
        <v>2470</v>
      </c>
      <c r="G21" s="47">
        <v>2910</v>
      </c>
      <c r="H21" s="47">
        <f t="shared" si="0"/>
        <v>2510.3333333333335</v>
      </c>
      <c r="I21" s="53">
        <f t="shared" si="1"/>
        <v>381.10409776507697</v>
      </c>
      <c r="J21" s="53">
        <f t="shared" si="2"/>
        <v>15.18141406579778</v>
      </c>
      <c r="K21" s="51">
        <f t="shared" si="3"/>
        <v>15062</v>
      </c>
      <c r="L21" s="52">
        <f t="shared" si="4"/>
        <v>2510.3333333333335</v>
      </c>
      <c r="M21" s="51">
        <f t="shared" si="5"/>
        <v>2510.33</v>
      </c>
      <c r="N21" s="51">
        <f t="shared" si="6"/>
        <v>15061.98</v>
      </c>
      <c r="O21" s="48">
        <f t="shared" ref="O21:O62" si="7">D21*E21</f>
        <v>12906</v>
      </c>
    </row>
    <row r="22" spans="1:15" s="43" customFormat="1" ht="25.5" x14ac:dyDescent="0.2">
      <c r="A22" s="34">
        <v>3</v>
      </c>
      <c r="B22" s="36" t="s">
        <v>40</v>
      </c>
      <c r="C22" s="37" t="s">
        <v>35</v>
      </c>
      <c r="D22" s="35">
        <v>10</v>
      </c>
      <c r="E22" s="47">
        <v>660</v>
      </c>
      <c r="F22" s="47">
        <v>666</v>
      </c>
      <c r="G22" s="47">
        <v>676</v>
      </c>
      <c r="H22" s="46">
        <f t="shared" si="0"/>
        <v>667.33333333333337</v>
      </c>
      <c r="I22" s="50">
        <f t="shared" si="1"/>
        <v>8.0829037686547611</v>
      </c>
      <c r="J22" s="50">
        <f t="shared" si="2"/>
        <v>1.211224340957257</v>
      </c>
      <c r="K22" s="51">
        <f t="shared" si="3"/>
        <v>6673.3333333333339</v>
      </c>
      <c r="L22" s="52">
        <f t="shared" si="4"/>
        <v>667.33333333333337</v>
      </c>
      <c r="M22" s="51">
        <f t="shared" si="5"/>
        <v>667.33</v>
      </c>
      <c r="N22" s="51">
        <f t="shared" si="6"/>
        <v>6673.3</v>
      </c>
      <c r="O22" s="48">
        <f t="shared" si="7"/>
        <v>6600</v>
      </c>
    </row>
    <row r="23" spans="1:15" s="43" customFormat="1" ht="25.5" x14ac:dyDescent="0.2">
      <c r="A23" s="34">
        <v>4</v>
      </c>
      <c r="B23" s="36" t="s">
        <v>41</v>
      </c>
      <c r="C23" s="37" t="s">
        <v>35</v>
      </c>
      <c r="D23" s="35">
        <v>15</v>
      </c>
      <c r="E23" s="46">
        <v>1050</v>
      </c>
      <c r="F23" s="46">
        <v>1059</v>
      </c>
      <c r="G23" s="46">
        <v>1065</v>
      </c>
      <c r="H23" s="46">
        <f t="shared" si="0"/>
        <v>1058</v>
      </c>
      <c r="I23" s="50">
        <f t="shared" si="1"/>
        <v>7.5498344352707498</v>
      </c>
      <c r="J23" s="50">
        <f t="shared" si="2"/>
        <v>0.7135949371711483</v>
      </c>
      <c r="K23" s="51">
        <f t="shared" si="3"/>
        <v>15870</v>
      </c>
      <c r="L23" s="52">
        <f t="shared" si="4"/>
        <v>1058</v>
      </c>
      <c r="M23" s="51">
        <f t="shared" si="5"/>
        <v>1058</v>
      </c>
      <c r="N23" s="51">
        <f t="shared" si="6"/>
        <v>15870</v>
      </c>
      <c r="O23" s="48">
        <f t="shared" si="7"/>
        <v>15750</v>
      </c>
    </row>
    <row r="24" spans="1:15" s="43" customFormat="1" ht="25.5" x14ac:dyDescent="0.2">
      <c r="A24" s="34">
        <v>5</v>
      </c>
      <c r="B24" s="36" t="s">
        <v>42</v>
      </c>
      <c r="C24" s="37" t="s">
        <v>35</v>
      </c>
      <c r="D24" s="35">
        <v>5</v>
      </c>
      <c r="E24" s="46">
        <v>430</v>
      </c>
      <c r="F24" s="46">
        <v>439</v>
      </c>
      <c r="G24" s="46">
        <v>449</v>
      </c>
      <c r="H24" s="46">
        <f t="shared" si="0"/>
        <v>439.33333333333331</v>
      </c>
      <c r="I24" s="50">
        <f t="shared" si="1"/>
        <v>9.5043849529221696</v>
      </c>
      <c r="J24" s="50">
        <f t="shared" si="2"/>
        <v>2.1633653155361539</v>
      </c>
      <c r="K24" s="51">
        <f t="shared" si="3"/>
        <v>2196.666666666667</v>
      </c>
      <c r="L24" s="52">
        <f t="shared" si="4"/>
        <v>439.33333333333337</v>
      </c>
      <c r="M24" s="51">
        <f t="shared" si="5"/>
        <v>439.33</v>
      </c>
      <c r="N24" s="51">
        <f t="shared" si="6"/>
        <v>2196.65</v>
      </c>
      <c r="O24" s="48">
        <f t="shared" si="7"/>
        <v>2150</v>
      </c>
    </row>
    <row r="25" spans="1:15" s="43" customFormat="1" ht="25.5" x14ac:dyDescent="0.2">
      <c r="A25" s="34">
        <v>6</v>
      </c>
      <c r="B25" s="36" t="s">
        <v>43</v>
      </c>
      <c r="C25" s="37" t="s">
        <v>35</v>
      </c>
      <c r="D25" s="35">
        <v>3</v>
      </c>
      <c r="E25" s="46">
        <v>162</v>
      </c>
      <c r="F25" s="46">
        <v>168</v>
      </c>
      <c r="G25" s="46">
        <v>174</v>
      </c>
      <c r="H25" s="46">
        <f t="shared" si="0"/>
        <v>168</v>
      </c>
      <c r="I25" s="50">
        <f t="shared" si="1"/>
        <v>6</v>
      </c>
      <c r="J25" s="50">
        <f t="shared" si="2"/>
        <v>3.5714285714285712</v>
      </c>
      <c r="K25" s="51">
        <f t="shared" si="3"/>
        <v>504</v>
      </c>
      <c r="L25" s="52">
        <f t="shared" si="4"/>
        <v>168</v>
      </c>
      <c r="M25" s="51">
        <f t="shared" si="5"/>
        <v>168</v>
      </c>
      <c r="N25" s="51">
        <f t="shared" si="6"/>
        <v>504</v>
      </c>
      <c r="O25" s="48">
        <f t="shared" si="7"/>
        <v>486</v>
      </c>
    </row>
    <row r="26" spans="1:15" s="43" customFormat="1" ht="25.5" x14ac:dyDescent="0.2">
      <c r="A26" s="34">
        <v>7</v>
      </c>
      <c r="B26" s="36" t="s">
        <v>44</v>
      </c>
      <c r="C26" s="37" t="s">
        <v>35</v>
      </c>
      <c r="D26" s="35">
        <v>10</v>
      </c>
      <c r="E26" s="46">
        <v>50</v>
      </c>
      <c r="F26" s="46">
        <v>57</v>
      </c>
      <c r="G26" s="46">
        <v>59</v>
      </c>
      <c r="H26" s="46">
        <f t="shared" si="0"/>
        <v>55.333333333333336</v>
      </c>
      <c r="I26" s="50">
        <f t="shared" si="1"/>
        <v>4.7258156262526088</v>
      </c>
      <c r="J26" s="50">
        <f t="shared" si="2"/>
        <v>8.540630649854112</v>
      </c>
      <c r="K26" s="51">
        <f t="shared" si="3"/>
        <v>553.33333333333337</v>
      </c>
      <c r="L26" s="52">
        <f t="shared" si="4"/>
        <v>55.333333333333336</v>
      </c>
      <c r="M26" s="51">
        <f t="shared" si="5"/>
        <v>55.33</v>
      </c>
      <c r="N26" s="51">
        <f t="shared" si="6"/>
        <v>553.29999999999995</v>
      </c>
      <c r="O26" s="48">
        <f t="shared" si="7"/>
        <v>500</v>
      </c>
    </row>
    <row r="27" spans="1:15" s="43" customFormat="1" ht="25.5" x14ac:dyDescent="0.2">
      <c r="A27" s="34">
        <v>8</v>
      </c>
      <c r="B27" s="36" t="s">
        <v>45</v>
      </c>
      <c r="C27" s="37" t="s">
        <v>35</v>
      </c>
      <c r="D27" s="35">
        <v>5</v>
      </c>
      <c r="E27" s="46">
        <v>155</v>
      </c>
      <c r="F27" s="46">
        <v>159</v>
      </c>
      <c r="G27" s="46">
        <v>163</v>
      </c>
      <c r="H27" s="46">
        <f t="shared" si="0"/>
        <v>159</v>
      </c>
      <c r="I27" s="50">
        <f t="shared" si="1"/>
        <v>4</v>
      </c>
      <c r="J27" s="50">
        <f t="shared" si="2"/>
        <v>2.5157232704402519</v>
      </c>
      <c r="K27" s="51">
        <f t="shared" si="3"/>
        <v>795</v>
      </c>
      <c r="L27" s="52">
        <f t="shared" si="4"/>
        <v>159</v>
      </c>
      <c r="M27" s="51">
        <f t="shared" si="5"/>
        <v>159</v>
      </c>
      <c r="N27" s="51">
        <f t="shared" si="6"/>
        <v>795</v>
      </c>
      <c r="O27" s="48">
        <f t="shared" si="7"/>
        <v>775</v>
      </c>
    </row>
    <row r="28" spans="1:15" s="43" customFormat="1" x14ac:dyDescent="0.2">
      <c r="A28" s="34">
        <v>9</v>
      </c>
      <c r="B28" s="36" t="s">
        <v>46</v>
      </c>
      <c r="C28" s="37" t="s">
        <v>35</v>
      </c>
      <c r="D28" s="35">
        <v>10</v>
      </c>
      <c r="E28" s="46">
        <v>235</v>
      </c>
      <c r="F28" s="46">
        <v>249</v>
      </c>
      <c r="G28" s="46">
        <v>253</v>
      </c>
      <c r="H28" s="46">
        <f t="shared" si="0"/>
        <v>245.66666666666666</v>
      </c>
      <c r="I28" s="50">
        <f t="shared" si="1"/>
        <v>9.4516312525052157</v>
      </c>
      <c r="J28" s="50">
        <f t="shared" si="2"/>
        <v>3.8473397228650814</v>
      </c>
      <c r="K28" s="51">
        <f t="shared" si="3"/>
        <v>2456.666666666667</v>
      </c>
      <c r="L28" s="52">
        <f t="shared" si="4"/>
        <v>245.66666666666669</v>
      </c>
      <c r="M28" s="51">
        <f t="shared" si="5"/>
        <v>245.67</v>
      </c>
      <c r="N28" s="51">
        <f t="shared" si="6"/>
        <v>2456.6999999999998</v>
      </c>
      <c r="O28" s="48">
        <f t="shared" si="7"/>
        <v>2350</v>
      </c>
    </row>
    <row r="29" spans="1:15" s="43" customFormat="1" ht="15.6" customHeight="1" x14ac:dyDescent="0.2">
      <c r="A29" s="34">
        <v>10</v>
      </c>
      <c r="B29" s="36" t="s">
        <v>47</v>
      </c>
      <c r="C29" s="37" t="s">
        <v>35</v>
      </c>
      <c r="D29" s="35">
        <v>20</v>
      </c>
      <c r="E29" s="46">
        <v>420</v>
      </c>
      <c r="F29" s="46">
        <v>439</v>
      </c>
      <c r="G29" s="46">
        <v>447</v>
      </c>
      <c r="H29" s="46">
        <f t="shared" si="0"/>
        <v>435.33333333333331</v>
      </c>
      <c r="I29" s="50">
        <f t="shared" si="1"/>
        <v>13.868429375143146</v>
      </c>
      <c r="J29" s="50">
        <f t="shared" si="2"/>
        <v>3.185703531809299</v>
      </c>
      <c r="K29" s="51">
        <f t="shared" si="3"/>
        <v>8706.6666666666679</v>
      </c>
      <c r="L29" s="52">
        <f t="shared" si="4"/>
        <v>435.33333333333337</v>
      </c>
      <c r="M29" s="51">
        <f t="shared" si="5"/>
        <v>435.33</v>
      </c>
      <c r="N29" s="51">
        <f t="shared" si="6"/>
        <v>8706.6</v>
      </c>
      <c r="O29" s="48">
        <f t="shared" si="7"/>
        <v>8400</v>
      </c>
    </row>
    <row r="30" spans="1:15" s="43" customFormat="1" ht="25.5" x14ac:dyDescent="0.2">
      <c r="A30" s="34">
        <v>11</v>
      </c>
      <c r="B30" s="36" t="s">
        <v>48</v>
      </c>
      <c r="C30" s="37" t="s">
        <v>35</v>
      </c>
      <c r="D30" s="35">
        <v>5</v>
      </c>
      <c r="E30" s="46">
        <v>113</v>
      </c>
      <c r="F30" s="46">
        <v>123</v>
      </c>
      <c r="G30" s="46">
        <v>129</v>
      </c>
      <c r="H30" s="46">
        <f t="shared" si="0"/>
        <v>121.66666666666667</v>
      </c>
      <c r="I30" s="50">
        <f t="shared" si="1"/>
        <v>8.0829037686547611</v>
      </c>
      <c r="J30" s="50">
        <f t="shared" si="2"/>
        <v>6.6434825495792547</v>
      </c>
      <c r="K30" s="51">
        <f t="shared" si="3"/>
        <v>608.33333333333337</v>
      </c>
      <c r="L30" s="52">
        <f t="shared" si="4"/>
        <v>121.66666666666667</v>
      </c>
      <c r="M30" s="51">
        <f t="shared" si="5"/>
        <v>121.67</v>
      </c>
      <c r="N30" s="51">
        <f t="shared" si="6"/>
        <v>608.35</v>
      </c>
      <c r="O30" s="48">
        <f t="shared" si="7"/>
        <v>565</v>
      </c>
    </row>
    <row r="31" spans="1:15" s="43" customFormat="1" x14ac:dyDescent="0.2">
      <c r="A31" s="34">
        <v>12</v>
      </c>
      <c r="B31" s="36" t="s">
        <v>49</v>
      </c>
      <c r="C31" s="37" t="s">
        <v>35</v>
      </c>
      <c r="D31" s="35">
        <v>2</v>
      </c>
      <c r="E31" s="46">
        <v>200</v>
      </c>
      <c r="F31" s="46">
        <v>216</v>
      </c>
      <c r="G31" s="46">
        <v>219</v>
      </c>
      <c r="H31" s="46">
        <f t="shared" si="0"/>
        <v>211.66666666666666</v>
      </c>
      <c r="I31" s="50">
        <f t="shared" si="1"/>
        <v>10.214368964029708</v>
      </c>
      <c r="J31" s="50">
        <f t="shared" si="2"/>
        <v>4.8256861247384455</v>
      </c>
      <c r="K31" s="51">
        <f t="shared" si="3"/>
        <v>423.33333333333331</v>
      </c>
      <c r="L31" s="52">
        <f t="shared" si="4"/>
        <v>211.66666666666666</v>
      </c>
      <c r="M31" s="51">
        <f t="shared" si="5"/>
        <v>211.67</v>
      </c>
      <c r="N31" s="51">
        <f t="shared" si="6"/>
        <v>423.34</v>
      </c>
      <c r="O31" s="48">
        <f t="shared" si="7"/>
        <v>400</v>
      </c>
    </row>
    <row r="32" spans="1:15" s="43" customFormat="1" ht="15.6" customHeight="1" x14ac:dyDescent="0.2">
      <c r="A32" s="34">
        <v>13</v>
      </c>
      <c r="B32" s="36" t="s">
        <v>50</v>
      </c>
      <c r="C32" s="37" t="s">
        <v>81</v>
      </c>
      <c r="D32" s="35">
        <v>3</v>
      </c>
      <c r="E32" s="46">
        <v>265</v>
      </c>
      <c r="F32" s="46">
        <v>275</v>
      </c>
      <c r="G32" s="46">
        <v>284</v>
      </c>
      <c r="H32" s="46">
        <f t="shared" si="0"/>
        <v>274.66666666666669</v>
      </c>
      <c r="I32" s="50">
        <f t="shared" si="1"/>
        <v>9.5043849529221696</v>
      </c>
      <c r="J32" s="50">
        <f t="shared" si="2"/>
        <v>3.460334327520207</v>
      </c>
      <c r="K32" s="51">
        <f t="shared" si="3"/>
        <v>824</v>
      </c>
      <c r="L32" s="52">
        <f t="shared" si="4"/>
        <v>274.66666666666669</v>
      </c>
      <c r="M32" s="51">
        <f t="shared" si="5"/>
        <v>274.67</v>
      </c>
      <c r="N32" s="51">
        <f t="shared" si="6"/>
        <v>824.01</v>
      </c>
      <c r="O32" s="48">
        <f t="shared" si="7"/>
        <v>795</v>
      </c>
    </row>
    <row r="33" spans="1:15" s="43" customFormat="1" ht="15.6" customHeight="1" x14ac:dyDescent="0.2">
      <c r="A33" s="34">
        <v>14</v>
      </c>
      <c r="B33" s="36" t="s">
        <v>51</v>
      </c>
      <c r="C33" s="37" t="s">
        <v>35</v>
      </c>
      <c r="D33" s="35">
        <v>5</v>
      </c>
      <c r="E33" s="46">
        <v>1070</v>
      </c>
      <c r="F33" s="46">
        <v>1079</v>
      </c>
      <c r="G33" s="46">
        <v>1086</v>
      </c>
      <c r="H33" s="46">
        <f t="shared" si="0"/>
        <v>1078.3333333333333</v>
      </c>
      <c r="I33" s="50">
        <f t="shared" si="1"/>
        <v>8.0208062770106423</v>
      </c>
      <c r="J33" s="50">
        <f t="shared" si="2"/>
        <v>0.74381511069650474</v>
      </c>
      <c r="K33" s="51">
        <f t="shared" si="3"/>
        <v>5391.666666666667</v>
      </c>
      <c r="L33" s="52">
        <f t="shared" si="4"/>
        <v>1078.3333333333335</v>
      </c>
      <c r="M33" s="51">
        <f t="shared" si="5"/>
        <v>1078.33</v>
      </c>
      <c r="N33" s="51">
        <f t="shared" si="6"/>
        <v>5391.65</v>
      </c>
      <c r="O33" s="48">
        <f t="shared" si="7"/>
        <v>5350</v>
      </c>
    </row>
    <row r="34" spans="1:15" s="43" customFormat="1" ht="15.6" customHeight="1" x14ac:dyDescent="0.2">
      <c r="A34" s="34">
        <v>15</v>
      </c>
      <c r="B34" s="36" t="s">
        <v>52</v>
      </c>
      <c r="C34" s="37" t="s">
        <v>35</v>
      </c>
      <c r="D34" s="35">
        <v>8</v>
      </c>
      <c r="E34" s="46">
        <v>2870</v>
      </c>
      <c r="F34" s="46">
        <v>2879</v>
      </c>
      <c r="G34" s="46">
        <v>2886</v>
      </c>
      <c r="H34" s="46">
        <f t="shared" si="0"/>
        <v>2878.3333333333335</v>
      </c>
      <c r="I34" s="50">
        <f t="shared" si="1"/>
        <v>8.0208062770106441</v>
      </c>
      <c r="J34" s="50">
        <f t="shared" si="2"/>
        <v>0.27866148038253535</v>
      </c>
      <c r="K34" s="51">
        <f t="shared" si="3"/>
        <v>23026.666666666664</v>
      </c>
      <c r="L34" s="52">
        <f t="shared" si="4"/>
        <v>2878.333333333333</v>
      </c>
      <c r="M34" s="51">
        <f t="shared" si="5"/>
        <v>2878.33</v>
      </c>
      <c r="N34" s="51">
        <f t="shared" si="6"/>
        <v>23026.639999999999</v>
      </c>
      <c r="O34" s="48">
        <f t="shared" si="7"/>
        <v>22960</v>
      </c>
    </row>
    <row r="35" spans="1:15" s="43" customFormat="1" ht="15.6" customHeight="1" x14ac:dyDescent="0.2">
      <c r="A35" s="34">
        <v>16</v>
      </c>
      <c r="B35" s="36" t="s">
        <v>53</v>
      </c>
      <c r="C35" s="37" t="s">
        <v>35</v>
      </c>
      <c r="D35" s="35">
        <v>3</v>
      </c>
      <c r="E35" s="46">
        <v>2133</v>
      </c>
      <c r="F35" s="46">
        <v>2144.6999999999998</v>
      </c>
      <c r="G35" s="46">
        <v>2159.1</v>
      </c>
      <c r="H35" s="46">
        <f t="shared" si="0"/>
        <v>2145.6</v>
      </c>
      <c r="I35" s="50">
        <f t="shared" si="1"/>
        <v>13.073255141700514</v>
      </c>
      <c r="J35" s="50">
        <f t="shared" si="2"/>
        <v>0.60930532912474433</v>
      </c>
      <c r="K35" s="51">
        <f t="shared" si="3"/>
        <v>6436.7999999999993</v>
      </c>
      <c r="L35" s="52">
        <f t="shared" si="4"/>
        <v>2145.6</v>
      </c>
      <c r="M35" s="51">
        <f t="shared" si="5"/>
        <v>2145.6</v>
      </c>
      <c r="N35" s="51">
        <f t="shared" si="6"/>
        <v>6436.7999999999993</v>
      </c>
      <c r="O35" s="48">
        <f t="shared" si="7"/>
        <v>6399</v>
      </c>
    </row>
    <row r="36" spans="1:15" s="43" customFormat="1" ht="15.6" customHeight="1" x14ac:dyDescent="0.2">
      <c r="A36" s="34">
        <v>17</v>
      </c>
      <c r="B36" s="36" t="s">
        <v>54</v>
      </c>
      <c r="C36" s="37" t="s">
        <v>35</v>
      </c>
      <c r="D36" s="35">
        <v>4</v>
      </c>
      <c r="E36" s="46">
        <v>162</v>
      </c>
      <c r="F36" s="46">
        <v>167</v>
      </c>
      <c r="G36" s="46">
        <v>169</v>
      </c>
      <c r="H36" s="46">
        <f t="shared" si="0"/>
        <v>166</v>
      </c>
      <c r="I36" s="50">
        <f t="shared" si="1"/>
        <v>3.6055512754639891</v>
      </c>
      <c r="J36" s="50">
        <f t="shared" si="2"/>
        <v>2.1720188406409573</v>
      </c>
      <c r="K36" s="51">
        <f t="shared" si="3"/>
        <v>664</v>
      </c>
      <c r="L36" s="52">
        <f t="shared" si="4"/>
        <v>166</v>
      </c>
      <c r="M36" s="51">
        <f t="shared" si="5"/>
        <v>166</v>
      </c>
      <c r="N36" s="51">
        <f t="shared" si="6"/>
        <v>664</v>
      </c>
      <c r="O36" s="48">
        <f t="shared" si="7"/>
        <v>648</v>
      </c>
    </row>
    <row r="37" spans="1:15" s="43" customFormat="1" ht="15.6" customHeight="1" x14ac:dyDescent="0.2">
      <c r="A37" s="34">
        <v>18</v>
      </c>
      <c r="B37" s="36" t="s">
        <v>55</v>
      </c>
      <c r="C37" s="37" t="s">
        <v>35</v>
      </c>
      <c r="D37" s="35">
        <v>5</v>
      </c>
      <c r="E37" s="46">
        <v>266</v>
      </c>
      <c r="F37" s="46">
        <v>276</v>
      </c>
      <c r="G37" s="46">
        <v>279</v>
      </c>
      <c r="H37" s="46">
        <f t="shared" si="0"/>
        <v>273.66666666666669</v>
      </c>
      <c r="I37" s="50">
        <f t="shared" si="1"/>
        <v>6.8068592855540455</v>
      </c>
      <c r="J37" s="50">
        <f t="shared" si="2"/>
        <v>2.4872811031257167</v>
      </c>
      <c r="K37" s="51">
        <f t="shared" si="3"/>
        <v>1368.3333333333335</v>
      </c>
      <c r="L37" s="52">
        <f t="shared" si="4"/>
        <v>273.66666666666669</v>
      </c>
      <c r="M37" s="51">
        <f t="shared" si="5"/>
        <v>273.67</v>
      </c>
      <c r="N37" s="51">
        <f t="shared" si="6"/>
        <v>1368.3500000000001</v>
      </c>
      <c r="O37" s="48">
        <f t="shared" si="7"/>
        <v>1330</v>
      </c>
    </row>
    <row r="38" spans="1:15" s="43" customFormat="1" ht="15.6" customHeight="1" x14ac:dyDescent="0.2">
      <c r="A38" s="34">
        <v>19</v>
      </c>
      <c r="B38" s="36" t="s">
        <v>56</v>
      </c>
      <c r="C38" s="37" t="s">
        <v>35</v>
      </c>
      <c r="D38" s="35">
        <v>5</v>
      </c>
      <c r="E38" s="46">
        <v>516</v>
      </c>
      <c r="F38" s="46">
        <v>523</v>
      </c>
      <c r="G38" s="46">
        <v>527</v>
      </c>
      <c r="H38" s="46">
        <f t="shared" si="0"/>
        <v>522</v>
      </c>
      <c r="I38" s="50">
        <f t="shared" si="1"/>
        <v>5.5677643628300215</v>
      </c>
      <c r="J38" s="50">
        <f t="shared" si="2"/>
        <v>1.0666215254463642</v>
      </c>
      <c r="K38" s="51">
        <f t="shared" si="3"/>
        <v>2610</v>
      </c>
      <c r="L38" s="52">
        <f t="shared" si="4"/>
        <v>522</v>
      </c>
      <c r="M38" s="51">
        <f t="shared" si="5"/>
        <v>522</v>
      </c>
      <c r="N38" s="51">
        <f t="shared" si="6"/>
        <v>2610</v>
      </c>
      <c r="O38" s="48">
        <f t="shared" si="7"/>
        <v>2580</v>
      </c>
    </row>
    <row r="39" spans="1:15" s="43" customFormat="1" ht="15.6" customHeight="1" x14ac:dyDescent="0.2">
      <c r="A39" s="34">
        <v>20</v>
      </c>
      <c r="B39" s="36" t="s">
        <v>57</v>
      </c>
      <c r="C39" s="37" t="s">
        <v>35</v>
      </c>
      <c r="D39" s="35">
        <v>5</v>
      </c>
      <c r="E39" s="46">
        <v>311</v>
      </c>
      <c r="F39" s="46">
        <v>318</v>
      </c>
      <c r="G39" s="46">
        <v>323</v>
      </c>
      <c r="H39" s="46">
        <f t="shared" si="0"/>
        <v>317.33333333333331</v>
      </c>
      <c r="I39" s="50">
        <f t="shared" si="1"/>
        <v>6.0277137733417083</v>
      </c>
      <c r="J39" s="50">
        <f t="shared" si="2"/>
        <v>1.8994896344564207</v>
      </c>
      <c r="K39" s="51">
        <f t="shared" si="3"/>
        <v>1586.6666666666667</v>
      </c>
      <c r="L39" s="52">
        <f t="shared" si="4"/>
        <v>317.33333333333337</v>
      </c>
      <c r="M39" s="51">
        <f t="shared" si="5"/>
        <v>317.33</v>
      </c>
      <c r="N39" s="51">
        <f t="shared" si="6"/>
        <v>1586.6499999999999</v>
      </c>
      <c r="O39" s="48">
        <f t="shared" si="7"/>
        <v>1555</v>
      </c>
    </row>
    <row r="40" spans="1:15" s="43" customFormat="1" ht="15.6" customHeight="1" x14ac:dyDescent="0.2">
      <c r="A40" s="34">
        <v>21</v>
      </c>
      <c r="B40" s="36" t="s">
        <v>58</v>
      </c>
      <c r="C40" s="37" t="s">
        <v>35</v>
      </c>
      <c r="D40" s="35">
        <v>30</v>
      </c>
      <c r="E40" s="46">
        <v>8</v>
      </c>
      <c r="F40" s="46">
        <v>10</v>
      </c>
      <c r="G40" s="46">
        <v>12</v>
      </c>
      <c r="H40" s="46">
        <f t="shared" si="0"/>
        <v>10</v>
      </c>
      <c r="I40" s="50">
        <f t="shared" si="1"/>
        <v>2</v>
      </c>
      <c r="J40" s="50">
        <f t="shared" si="2"/>
        <v>20</v>
      </c>
      <c r="K40" s="51">
        <f t="shared" si="3"/>
        <v>300</v>
      </c>
      <c r="L40" s="52">
        <f t="shared" si="4"/>
        <v>10</v>
      </c>
      <c r="M40" s="51">
        <f t="shared" si="5"/>
        <v>10</v>
      </c>
      <c r="N40" s="51">
        <f t="shared" si="6"/>
        <v>300</v>
      </c>
      <c r="O40" s="48">
        <f t="shared" si="7"/>
        <v>240</v>
      </c>
    </row>
    <row r="41" spans="1:15" s="43" customFormat="1" ht="15.6" customHeight="1" x14ac:dyDescent="0.2">
      <c r="A41" s="34">
        <v>22</v>
      </c>
      <c r="B41" s="36" t="s">
        <v>59</v>
      </c>
      <c r="C41" s="37" t="s">
        <v>35</v>
      </c>
      <c r="D41" s="35">
        <v>5</v>
      </c>
      <c r="E41" s="47">
        <v>1423.3</v>
      </c>
      <c r="F41" s="47">
        <v>1544</v>
      </c>
      <c r="G41" s="47">
        <v>2196</v>
      </c>
      <c r="H41" s="46">
        <f t="shared" si="0"/>
        <v>1721.1000000000001</v>
      </c>
      <c r="I41" s="50">
        <f t="shared" si="1"/>
        <v>415.67972045795068</v>
      </c>
      <c r="J41" s="53">
        <f t="shared" si="2"/>
        <v>24.151979574571534</v>
      </c>
      <c r="K41" s="51">
        <f t="shared" si="3"/>
        <v>8605.5</v>
      </c>
      <c r="L41" s="52">
        <f t="shared" si="4"/>
        <v>1721.1</v>
      </c>
      <c r="M41" s="51">
        <f t="shared" si="5"/>
        <v>1721.1</v>
      </c>
      <c r="N41" s="51">
        <f t="shared" si="6"/>
        <v>8605.5</v>
      </c>
      <c r="O41" s="48">
        <f t="shared" si="7"/>
        <v>7116.5</v>
      </c>
    </row>
    <row r="42" spans="1:15" s="43" customFormat="1" ht="15.6" customHeight="1" x14ac:dyDescent="0.2">
      <c r="A42" s="34">
        <v>23</v>
      </c>
      <c r="B42" s="36" t="s">
        <v>60</v>
      </c>
      <c r="C42" s="37" t="s">
        <v>35</v>
      </c>
      <c r="D42" s="35">
        <v>10</v>
      </c>
      <c r="E42" s="46">
        <v>404</v>
      </c>
      <c r="F42" s="46">
        <v>409</v>
      </c>
      <c r="G42" s="46">
        <v>412</v>
      </c>
      <c r="H42" s="46">
        <f t="shared" si="0"/>
        <v>408.33333333333331</v>
      </c>
      <c r="I42" s="50">
        <f t="shared" si="1"/>
        <v>4.0414518843273806</v>
      </c>
      <c r="J42" s="50">
        <f t="shared" si="2"/>
        <v>0.98974331861078713</v>
      </c>
      <c r="K42" s="51">
        <f t="shared" si="3"/>
        <v>4083.3333333333335</v>
      </c>
      <c r="L42" s="52">
        <f t="shared" si="4"/>
        <v>408.33333333333337</v>
      </c>
      <c r="M42" s="51">
        <f t="shared" si="5"/>
        <v>408.33</v>
      </c>
      <c r="N42" s="51">
        <f t="shared" si="6"/>
        <v>4083.2999999999997</v>
      </c>
      <c r="O42" s="48">
        <f t="shared" si="7"/>
        <v>4040</v>
      </c>
    </row>
    <row r="43" spans="1:15" s="43" customFormat="1" ht="15.6" customHeight="1" x14ac:dyDescent="0.2">
      <c r="A43" s="34">
        <v>24</v>
      </c>
      <c r="B43" s="36" t="s">
        <v>61</v>
      </c>
      <c r="C43" s="37" t="s">
        <v>35</v>
      </c>
      <c r="D43" s="35">
        <v>10</v>
      </c>
      <c r="E43" s="47">
        <v>50</v>
      </c>
      <c r="F43" s="47">
        <v>50</v>
      </c>
      <c r="G43" s="47">
        <v>61</v>
      </c>
      <c r="H43" s="46">
        <f t="shared" si="0"/>
        <v>53.666666666666664</v>
      </c>
      <c r="I43" s="50">
        <f t="shared" si="1"/>
        <v>6.3508529610858835</v>
      </c>
      <c r="J43" s="50">
        <f t="shared" si="2"/>
        <v>11.833887505128976</v>
      </c>
      <c r="K43" s="51">
        <f t="shared" si="3"/>
        <v>536.66666666666674</v>
      </c>
      <c r="L43" s="52">
        <f t="shared" si="4"/>
        <v>53.666666666666671</v>
      </c>
      <c r="M43" s="51">
        <f t="shared" si="5"/>
        <v>53.67</v>
      </c>
      <c r="N43" s="51">
        <f t="shared" si="6"/>
        <v>536.70000000000005</v>
      </c>
      <c r="O43" s="48">
        <f t="shared" si="7"/>
        <v>500</v>
      </c>
    </row>
    <row r="44" spans="1:15" s="43" customFormat="1" ht="15.6" customHeight="1" x14ac:dyDescent="0.2">
      <c r="A44" s="34">
        <v>25</v>
      </c>
      <c r="B44" s="36" t="s">
        <v>62</v>
      </c>
      <c r="C44" s="37" t="s">
        <v>35</v>
      </c>
      <c r="D44" s="35">
        <v>10</v>
      </c>
      <c r="E44" s="47">
        <v>65</v>
      </c>
      <c r="F44" s="47">
        <v>77</v>
      </c>
      <c r="G44" s="47">
        <v>98.67</v>
      </c>
      <c r="H44" s="46">
        <f t="shared" si="0"/>
        <v>80.223333333333343</v>
      </c>
      <c r="I44" s="50">
        <f t="shared" si="1"/>
        <v>17.064865464847163</v>
      </c>
      <c r="J44" s="53">
        <f t="shared" si="2"/>
        <v>21.271698339860173</v>
      </c>
      <c r="K44" s="51">
        <f t="shared" si="3"/>
        <v>802.23333333333346</v>
      </c>
      <c r="L44" s="52">
        <f t="shared" si="4"/>
        <v>80.223333333333343</v>
      </c>
      <c r="M44" s="51">
        <f t="shared" si="5"/>
        <v>80.22</v>
      </c>
      <c r="N44" s="51">
        <f t="shared" si="6"/>
        <v>802.2</v>
      </c>
      <c r="O44" s="48">
        <f t="shared" si="7"/>
        <v>650</v>
      </c>
    </row>
    <row r="45" spans="1:15" s="43" customFormat="1" ht="15.6" customHeight="1" x14ac:dyDescent="0.2">
      <c r="A45" s="34">
        <v>26</v>
      </c>
      <c r="B45" s="36" t="s">
        <v>63</v>
      </c>
      <c r="C45" s="37" t="s">
        <v>35</v>
      </c>
      <c r="D45" s="35">
        <v>10</v>
      </c>
      <c r="E45" s="47">
        <v>19</v>
      </c>
      <c r="F45" s="47">
        <v>20</v>
      </c>
      <c r="G45" s="47">
        <v>20</v>
      </c>
      <c r="H45" s="46">
        <f t="shared" si="0"/>
        <v>19.666666666666668</v>
      </c>
      <c r="I45" s="50">
        <f t="shared" si="1"/>
        <v>0.57735026918962584</v>
      </c>
      <c r="J45" s="53">
        <f t="shared" si="2"/>
        <v>2.9356793348625043</v>
      </c>
      <c r="K45" s="51">
        <f t="shared" si="3"/>
        <v>196.66666666666669</v>
      </c>
      <c r="L45" s="52">
        <f t="shared" si="4"/>
        <v>19.666666666666668</v>
      </c>
      <c r="M45" s="51">
        <f t="shared" si="5"/>
        <v>19.670000000000002</v>
      </c>
      <c r="N45" s="51">
        <f t="shared" si="6"/>
        <v>196.70000000000002</v>
      </c>
      <c r="O45" s="48">
        <f t="shared" si="7"/>
        <v>190</v>
      </c>
    </row>
    <row r="46" spans="1:15" s="43" customFormat="1" ht="15.6" customHeight="1" x14ac:dyDescent="0.2">
      <c r="A46" s="34">
        <v>27</v>
      </c>
      <c r="B46" s="36" t="s">
        <v>64</v>
      </c>
      <c r="C46" s="37" t="s">
        <v>35</v>
      </c>
      <c r="D46" s="35">
        <v>10</v>
      </c>
      <c r="E46" s="47">
        <v>65</v>
      </c>
      <c r="F46" s="47">
        <v>94</v>
      </c>
      <c r="G46" s="47">
        <v>98</v>
      </c>
      <c r="H46" s="46">
        <f t="shared" si="0"/>
        <v>85.666666666666671</v>
      </c>
      <c r="I46" s="50">
        <f t="shared" si="1"/>
        <v>18.009256878986797</v>
      </c>
      <c r="J46" s="50">
        <f t="shared" si="2"/>
        <v>21.022478847066299</v>
      </c>
      <c r="K46" s="51">
        <f t="shared" si="3"/>
        <v>856.66666666666674</v>
      </c>
      <c r="L46" s="52">
        <f t="shared" si="4"/>
        <v>85.666666666666671</v>
      </c>
      <c r="M46" s="51">
        <f t="shared" si="5"/>
        <v>85.67</v>
      </c>
      <c r="N46" s="51">
        <f t="shared" si="6"/>
        <v>856.7</v>
      </c>
      <c r="O46" s="48">
        <f t="shared" si="7"/>
        <v>650</v>
      </c>
    </row>
    <row r="47" spans="1:15" s="43" customFormat="1" ht="15.6" customHeight="1" x14ac:dyDescent="0.2">
      <c r="A47" s="34">
        <v>28</v>
      </c>
      <c r="B47" s="36" t="s">
        <v>65</v>
      </c>
      <c r="C47" s="37" t="s">
        <v>35</v>
      </c>
      <c r="D47" s="35">
        <v>10</v>
      </c>
      <c r="E47" s="47">
        <v>60</v>
      </c>
      <c r="F47" s="47">
        <v>74</v>
      </c>
      <c r="G47" s="47">
        <v>78</v>
      </c>
      <c r="H47" s="46">
        <f t="shared" si="0"/>
        <v>70.666666666666671</v>
      </c>
      <c r="I47" s="50">
        <f t="shared" si="1"/>
        <v>9.4516312525052175</v>
      </c>
      <c r="J47" s="50">
        <f t="shared" si="2"/>
        <v>13.374949885620591</v>
      </c>
      <c r="K47" s="51">
        <f t="shared" si="3"/>
        <v>706.66666666666674</v>
      </c>
      <c r="L47" s="52">
        <f t="shared" si="4"/>
        <v>70.666666666666671</v>
      </c>
      <c r="M47" s="51">
        <f t="shared" si="5"/>
        <v>70.67</v>
      </c>
      <c r="N47" s="51">
        <f t="shared" si="6"/>
        <v>706.7</v>
      </c>
      <c r="O47" s="48">
        <f t="shared" si="7"/>
        <v>600</v>
      </c>
    </row>
    <row r="48" spans="1:15" s="43" customFormat="1" ht="15.6" customHeight="1" x14ac:dyDescent="0.2">
      <c r="A48" s="34">
        <v>29</v>
      </c>
      <c r="B48" s="36" t="s">
        <v>66</v>
      </c>
      <c r="C48" s="37" t="s">
        <v>35</v>
      </c>
      <c r="D48" s="35">
        <v>10</v>
      </c>
      <c r="E48" s="47">
        <v>23.62</v>
      </c>
      <c r="F48" s="47">
        <v>30</v>
      </c>
      <c r="G48" s="47">
        <v>32</v>
      </c>
      <c r="H48" s="46">
        <f t="shared" si="0"/>
        <v>28.540000000000003</v>
      </c>
      <c r="I48" s="50">
        <f t="shared" si="1"/>
        <v>4.3766197001795799</v>
      </c>
      <c r="J48" s="53">
        <f t="shared" si="2"/>
        <v>15.335037491869585</v>
      </c>
      <c r="K48" s="51">
        <f t="shared" si="3"/>
        <v>285.40000000000003</v>
      </c>
      <c r="L48" s="52">
        <f t="shared" si="4"/>
        <v>28.540000000000003</v>
      </c>
      <c r="M48" s="51">
        <f t="shared" si="5"/>
        <v>28.54</v>
      </c>
      <c r="N48" s="51">
        <f t="shared" si="6"/>
        <v>285.39999999999998</v>
      </c>
      <c r="O48" s="48">
        <f t="shared" si="7"/>
        <v>236.20000000000002</v>
      </c>
    </row>
    <row r="49" spans="1:15" s="43" customFormat="1" ht="15.6" customHeight="1" x14ac:dyDescent="0.2">
      <c r="A49" s="34">
        <v>30</v>
      </c>
      <c r="B49" s="36" t="s">
        <v>67</v>
      </c>
      <c r="C49" s="37" t="s">
        <v>35</v>
      </c>
      <c r="D49" s="35">
        <v>3</v>
      </c>
      <c r="E49" s="46">
        <v>439</v>
      </c>
      <c r="F49" s="46">
        <v>449</v>
      </c>
      <c r="G49" s="46">
        <v>459</v>
      </c>
      <c r="H49" s="46">
        <f t="shared" si="0"/>
        <v>449</v>
      </c>
      <c r="I49" s="50">
        <f t="shared" si="1"/>
        <v>10</v>
      </c>
      <c r="J49" s="50">
        <f t="shared" si="2"/>
        <v>2.2271714922048997</v>
      </c>
      <c r="K49" s="51">
        <f t="shared" si="3"/>
        <v>1347</v>
      </c>
      <c r="L49" s="52">
        <f t="shared" si="4"/>
        <v>449</v>
      </c>
      <c r="M49" s="51">
        <f t="shared" si="5"/>
        <v>449</v>
      </c>
      <c r="N49" s="51">
        <f t="shared" si="6"/>
        <v>1347</v>
      </c>
      <c r="O49" s="48">
        <f t="shared" si="7"/>
        <v>1317</v>
      </c>
    </row>
    <row r="50" spans="1:15" s="43" customFormat="1" ht="15.6" customHeight="1" x14ac:dyDescent="0.2">
      <c r="A50" s="34">
        <v>31</v>
      </c>
      <c r="B50" s="36" t="s">
        <v>68</v>
      </c>
      <c r="C50" s="37" t="s">
        <v>35</v>
      </c>
      <c r="D50" s="35">
        <v>5</v>
      </c>
      <c r="E50" s="46">
        <v>468</v>
      </c>
      <c r="F50" s="46">
        <v>476</v>
      </c>
      <c r="G50" s="46">
        <v>488</v>
      </c>
      <c r="H50" s="46">
        <f t="shared" si="0"/>
        <v>477.33333333333331</v>
      </c>
      <c r="I50" s="50">
        <f t="shared" si="1"/>
        <v>10.066445913694334</v>
      </c>
      <c r="J50" s="50">
        <f t="shared" si="2"/>
        <v>2.1088923003549582</v>
      </c>
      <c r="K50" s="51">
        <f t="shared" si="3"/>
        <v>2386.666666666667</v>
      </c>
      <c r="L50" s="52">
        <f t="shared" si="4"/>
        <v>477.33333333333337</v>
      </c>
      <c r="M50" s="51">
        <f t="shared" si="5"/>
        <v>477.33</v>
      </c>
      <c r="N50" s="51">
        <f t="shared" si="6"/>
        <v>2386.65</v>
      </c>
      <c r="O50" s="48">
        <f t="shared" si="7"/>
        <v>2340</v>
      </c>
    </row>
    <row r="51" spans="1:15" s="43" customFormat="1" ht="15.6" customHeight="1" x14ac:dyDescent="0.2">
      <c r="A51" s="34">
        <v>32</v>
      </c>
      <c r="B51" s="36" t="s">
        <v>69</v>
      </c>
      <c r="C51" s="37" t="s">
        <v>35</v>
      </c>
      <c r="D51" s="35">
        <v>5</v>
      </c>
      <c r="E51" s="46">
        <v>504</v>
      </c>
      <c r="F51" s="46">
        <v>514</v>
      </c>
      <c r="G51" s="46">
        <v>524</v>
      </c>
      <c r="H51" s="46">
        <f t="shared" si="0"/>
        <v>514</v>
      </c>
      <c r="I51" s="50">
        <f t="shared" si="1"/>
        <v>10</v>
      </c>
      <c r="J51" s="50">
        <f t="shared" si="2"/>
        <v>1.9455252918287937</v>
      </c>
      <c r="K51" s="51">
        <f t="shared" si="3"/>
        <v>2570</v>
      </c>
      <c r="L51" s="52">
        <f t="shared" si="4"/>
        <v>514</v>
      </c>
      <c r="M51" s="51">
        <f t="shared" si="5"/>
        <v>514</v>
      </c>
      <c r="N51" s="51">
        <f t="shared" si="6"/>
        <v>2570</v>
      </c>
      <c r="O51" s="48">
        <f t="shared" si="7"/>
        <v>2520</v>
      </c>
    </row>
    <row r="52" spans="1:15" s="43" customFormat="1" ht="15.6" customHeight="1" x14ac:dyDescent="0.2">
      <c r="A52" s="34">
        <v>33</v>
      </c>
      <c r="B52" s="36" t="s">
        <v>70</v>
      </c>
      <c r="C52" s="37" t="s">
        <v>35</v>
      </c>
      <c r="D52" s="35">
        <v>3</v>
      </c>
      <c r="E52" s="46">
        <v>630</v>
      </c>
      <c r="F52" s="46">
        <v>639</v>
      </c>
      <c r="G52" s="46">
        <v>643</v>
      </c>
      <c r="H52" s="46">
        <f t="shared" si="0"/>
        <v>637.33333333333337</v>
      </c>
      <c r="I52" s="50">
        <f t="shared" si="1"/>
        <v>6.6583281184793925</v>
      </c>
      <c r="J52" s="50">
        <f t="shared" si="2"/>
        <v>1.0447167549915364</v>
      </c>
      <c r="K52" s="51">
        <f t="shared" si="3"/>
        <v>1912</v>
      </c>
      <c r="L52" s="52">
        <f t="shared" si="4"/>
        <v>637.33333333333337</v>
      </c>
      <c r="M52" s="51">
        <f t="shared" si="5"/>
        <v>637.33000000000004</v>
      </c>
      <c r="N52" s="51">
        <f t="shared" si="6"/>
        <v>1911.9900000000002</v>
      </c>
      <c r="O52" s="48">
        <f t="shared" si="7"/>
        <v>1890</v>
      </c>
    </row>
    <row r="53" spans="1:15" s="43" customFormat="1" ht="15.6" customHeight="1" x14ac:dyDescent="0.2">
      <c r="A53" s="34">
        <v>34</v>
      </c>
      <c r="B53" s="36" t="s">
        <v>71</v>
      </c>
      <c r="C53" s="37" t="s">
        <v>35</v>
      </c>
      <c r="D53" s="35">
        <v>2</v>
      </c>
      <c r="E53" s="46">
        <v>666</v>
      </c>
      <c r="F53" s="46">
        <v>676</v>
      </c>
      <c r="G53" s="46">
        <v>679</v>
      </c>
      <c r="H53" s="46">
        <f t="shared" si="0"/>
        <v>673.66666666666663</v>
      </c>
      <c r="I53" s="50">
        <f t="shared" si="1"/>
        <v>6.8068592855540455</v>
      </c>
      <c r="J53" s="50">
        <f t="shared" si="2"/>
        <v>1.0104194882069342</v>
      </c>
      <c r="K53" s="51">
        <f t="shared" si="3"/>
        <v>1347.3333333333333</v>
      </c>
      <c r="L53" s="52">
        <f t="shared" si="4"/>
        <v>673.66666666666663</v>
      </c>
      <c r="M53" s="51">
        <f t="shared" si="5"/>
        <v>673.67</v>
      </c>
      <c r="N53" s="51">
        <f t="shared" si="6"/>
        <v>1347.34</v>
      </c>
      <c r="O53" s="48">
        <f t="shared" si="7"/>
        <v>1332</v>
      </c>
    </row>
    <row r="54" spans="1:15" s="43" customFormat="1" ht="15.6" customHeight="1" x14ac:dyDescent="0.2">
      <c r="A54" s="34">
        <v>35</v>
      </c>
      <c r="B54" s="36" t="s">
        <v>72</v>
      </c>
      <c r="C54" s="37" t="s">
        <v>35</v>
      </c>
      <c r="D54" s="35">
        <v>2</v>
      </c>
      <c r="E54" s="46">
        <v>780</v>
      </c>
      <c r="F54" s="46">
        <v>784</v>
      </c>
      <c r="G54" s="46">
        <v>788</v>
      </c>
      <c r="H54" s="46">
        <f t="shared" si="0"/>
        <v>784</v>
      </c>
      <c r="I54" s="50">
        <f t="shared" si="1"/>
        <v>4</v>
      </c>
      <c r="J54" s="50">
        <f t="shared" si="2"/>
        <v>0.51020408163265307</v>
      </c>
      <c r="K54" s="51">
        <f t="shared" si="3"/>
        <v>1568</v>
      </c>
      <c r="L54" s="52">
        <f t="shared" si="4"/>
        <v>784</v>
      </c>
      <c r="M54" s="51">
        <f t="shared" si="5"/>
        <v>784</v>
      </c>
      <c r="N54" s="51">
        <f t="shared" si="6"/>
        <v>1568</v>
      </c>
      <c r="O54" s="48">
        <f t="shared" si="7"/>
        <v>1560</v>
      </c>
    </row>
    <row r="55" spans="1:15" s="43" customFormat="1" ht="15.6" customHeight="1" x14ac:dyDescent="0.2">
      <c r="A55" s="34">
        <v>36</v>
      </c>
      <c r="B55" s="36" t="s">
        <v>73</v>
      </c>
      <c r="C55" s="37" t="s">
        <v>35</v>
      </c>
      <c r="D55" s="35">
        <v>5</v>
      </c>
      <c r="E55" s="46">
        <v>129</v>
      </c>
      <c r="F55" s="46">
        <v>139</v>
      </c>
      <c r="G55" s="46">
        <v>143</v>
      </c>
      <c r="H55" s="46">
        <f t="shared" si="0"/>
        <v>137</v>
      </c>
      <c r="I55" s="50">
        <f t="shared" si="1"/>
        <v>7.2111025509279782</v>
      </c>
      <c r="J55" s="50">
        <f t="shared" si="2"/>
        <v>5.2635785043269916</v>
      </c>
      <c r="K55" s="51">
        <f t="shared" si="3"/>
        <v>685</v>
      </c>
      <c r="L55" s="52">
        <f t="shared" si="4"/>
        <v>137</v>
      </c>
      <c r="M55" s="51">
        <f t="shared" si="5"/>
        <v>137</v>
      </c>
      <c r="N55" s="51">
        <f t="shared" si="6"/>
        <v>685</v>
      </c>
      <c r="O55" s="48">
        <f t="shared" si="7"/>
        <v>645</v>
      </c>
    </row>
    <row r="56" spans="1:15" s="43" customFormat="1" ht="15.6" customHeight="1" x14ac:dyDescent="0.2">
      <c r="A56" s="34">
        <v>37</v>
      </c>
      <c r="B56" s="36" t="s">
        <v>74</v>
      </c>
      <c r="C56" s="37" t="s">
        <v>35</v>
      </c>
      <c r="D56" s="35">
        <v>2</v>
      </c>
      <c r="E56" s="46">
        <v>262</v>
      </c>
      <c r="F56" s="46">
        <v>267</v>
      </c>
      <c r="G56" s="46">
        <v>277</v>
      </c>
      <c r="H56" s="46">
        <f t="shared" si="0"/>
        <v>268.66666666666669</v>
      </c>
      <c r="I56" s="50">
        <f t="shared" si="1"/>
        <v>7.6376261582597333</v>
      </c>
      <c r="J56" s="50">
        <f t="shared" si="2"/>
        <v>2.8427888926525058</v>
      </c>
      <c r="K56" s="51">
        <f t="shared" si="3"/>
        <v>537.33333333333326</v>
      </c>
      <c r="L56" s="52">
        <f t="shared" si="4"/>
        <v>268.66666666666663</v>
      </c>
      <c r="M56" s="51">
        <f t="shared" si="5"/>
        <v>268.67</v>
      </c>
      <c r="N56" s="51">
        <f t="shared" si="6"/>
        <v>537.34</v>
      </c>
      <c r="O56" s="48">
        <f t="shared" si="7"/>
        <v>524</v>
      </c>
    </row>
    <row r="57" spans="1:15" s="43" customFormat="1" ht="15.6" customHeight="1" x14ac:dyDescent="0.2">
      <c r="A57" s="34">
        <v>38</v>
      </c>
      <c r="B57" s="36" t="s">
        <v>75</v>
      </c>
      <c r="C57" s="37" t="s">
        <v>35</v>
      </c>
      <c r="D57" s="35">
        <v>3</v>
      </c>
      <c r="E57" s="46">
        <v>60</v>
      </c>
      <c r="F57" s="46">
        <v>67</v>
      </c>
      <c r="G57" s="46">
        <v>77</v>
      </c>
      <c r="H57" s="46">
        <f t="shared" si="0"/>
        <v>68</v>
      </c>
      <c r="I57" s="50">
        <f t="shared" si="1"/>
        <v>8.5440037453175304</v>
      </c>
      <c r="J57" s="50">
        <f t="shared" si="2"/>
        <v>12.564711390172839</v>
      </c>
      <c r="K57" s="51">
        <f t="shared" si="3"/>
        <v>204</v>
      </c>
      <c r="L57" s="52">
        <f t="shared" si="4"/>
        <v>68</v>
      </c>
      <c r="M57" s="51">
        <f t="shared" si="5"/>
        <v>68</v>
      </c>
      <c r="N57" s="51">
        <f t="shared" si="6"/>
        <v>204</v>
      </c>
      <c r="O57" s="48">
        <f t="shared" si="7"/>
        <v>180</v>
      </c>
    </row>
    <row r="58" spans="1:15" s="43" customFormat="1" ht="15.6" customHeight="1" x14ac:dyDescent="0.2">
      <c r="A58" s="34">
        <v>39</v>
      </c>
      <c r="B58" s="36" t="s">
        <v>76</v>
      </c>
      <c r="C58" s="37" t="s">
        <v>35</v>
      </c>
      <c r="D58" s="35">
        <v>3</v>
      </c>
      <c r="E58" s="46">
        <v>345</v>
      </c>
      <c r="F58" s="46">
        <v>353</v>
      </c>
      <c r="G58" s="46">
        <v>259</v>
      </c>
      <c r="H58" s="46">
        <f t="shared" si="0"/>
        <v>319</v>
      </c>
      <c r="I58" s="50">
        <f t="shared" si="1"/>
        <v>52.11525688318153</v>
      </c>
      <c r="J58" s="50">
        <f t="shared" si="2"/>
        <v>16.337071123254397</v>
      </c>
      <c r="K58" s="51">
        <f t="shared" si="3"/>
        <v>957</v>
      </c>
      <c r="L58" s="52">
        <f t="shared" si="4"/>
        <v>319</v>
      </c>
      <c r="M58" s="51">
        <f t="shared" si="5"/>
        <v>319</v>
      </c>
      <c r="N58" s="51">
        <f t="shared" si="6"/>
        <v>957</v>
      </c>
      <c r="O58" s="48">
        <f t="shared" si="7"/>
        <v>1035</v>
      </c>
    </row>
    <row r="59" spans="1:15" s="43" customFormat="1" ht="15.6" customHeight="1" x14ac:dyDescent="0.2">
      <c r="A59" s="34">
        <v>40</v>
      </c>
      <c r="B59" s="36" t="s">
        <v>77</v>
      </c>
      <c r="C59" s="37" t="s">
        <v>35</v>
      </c>
      <c r="D59" s="35">
        <v>3</v>
      </c>
      <c r="E59" s="46">
        <v>212</v>
      </c>
      <c r="F59" s="46">
        <v>222</v>
      </c>
      <c r="G59" s="46">
        <v>228</v>
      </c>
      <c r="H59" s="46">
        <f t="shared" si="0"/>
        <v>220.66666666666666</v>
      </c>
      <c r="I59" s="50">
        <f t="shared" si="1"/>
        <v>8.0829037686547611</v>
      </c>
      <c r="J59" s="50">
        <f t="shared" si="2"/>
        <v>3.6629473271849373</v>
      </c>
      <c r="K59" s="51">
        <f t="shared" si="3"/>
        <v>662</v>
      </c>
      <c r="L59" s="52">
        <f t="shared" si="4"/>
        <v>220.66666666666666</v>
      </c>
      <c r="M59" s="51">
        <f t="shared" si="5"/>
        <v>220.67</v>
      </c>
      <c r="N59" s="51">
        <f t="shared" si="6"/>
        <v>662.01</v>
      </c>
      <c r="O59" s="48">
        <f t="shared" si="7"/>
        <v>636</v>
      </c>
    </row>
    <row r="60" spans="1:15" s="43" customFormat="1" ht="25.5" x14ac:dyDescent="0.2">
      <c r="A60" s="34">
        <v>41</v>
      </c>
      <c r="B60" s="36" t="s">
        <v>78</v>
      </c>
      <c r="C60" s="37" t="s">
        <v>35</v>
      </c>
      <c r="D60" s="35">
        <v>2</v>
      </c>
      <c r="E60" s="46">
        <v>246</v>
      </c>
      <c r="F60" s="46">
        <v>249</v>
      </c>
      <c r="G60" s="46">
        <v>253</v>
      </c>
      <c r="H60" s="46">
        <f t="shared" si="0"/>
        <v>249.33333333333334</v>
      </c>
      <c r="I60" s="50">
        <f t="shared" si="1"/>
        <v>3.5118845842842465</v>
      </c>
      <c r="J60" s="50">
        <f t="shared" si="2"/>
        <v>1.4085098600070507</v>
      </c>
      <c r="K60" s="51">
        <f t="shared" si="3"/>
        <v>498.66666666666663</v>
      </c>
      <c r="L60" s="52">
        <f t="shared" si="4"/>
        <v>249.33333333333331</v>
      </c>
      <c r="M60" s="51">
        <f t="shared" si="5"/>
        <v>249.33</v>
      </c>
      <c r="N60" s="51">
        <f t="shared" si="6"/>
        <v>498.66</v>
      </c>
      <c r="O60" s="48">
        <f t="shared" si="7"/>
        <v>492</v>
      </c>
    </row>
    <row r="61" spans="1:15" s="43" customFormat="1" ht="25.5" x14ac:dyDescent="0.2">
      <c r="A61" s="34">
        <v>42</v>
      </c>
      <c r="B61" s="36" t="s">
        <v>79</v>
      </c>
      <c r="C61" s="37" t="s">
        <v>35</v>
      </c>
      <c r="D61" s="35">
        <v>5</v>
      </c>
      <c r="E61" s="46">
        <v>166</v>
      </c>
      <c r="F61" s="46">
        <v>169</v>
      </c>
      <c r="G61" s="46">
        <v>173</v>
      </c>
      <c r="H61" s="46">
        <f t="shared" si="0"/>
        <v>169.33333333333334</v>
      </c>
      <c r="I61" s="50">
        <f t="shared" si="1"/>
        <v>3.5118845842842465</v>
      </c>
      <c r="J61" s="50">
        <f t="shared" si="2"/>
        <v>2.07394758914424</v>
      </c>
      <c r="K61" s="51">
        <f t="shared" si="3"/>
        <v>846.66666666666674</v>
      </c>
      <c r="L61" s="52">
        <f t="shared" si="4"/>
        <v>169.33333333333334</v>
      </c>
      <c r="M61" s="51">
        <f t="shared" si="5"/>
        <v>169.33</v>
      </c>
      <c r="N61" s="51">
        <f t="shared" si="6"/>
        <v>846.65000000000009</v>
      </c>
      <c r="O61" s="48">
        <f t="shared" si="7"/>
        <v>830</v>
      </c>
    </row>
    <row r="62" spans="1:15" s="43" customFormat="1" ht="15.6" customHeight="1" x14ac:dyDescent="0.2">
      <c r="A62" s="34">
        <v>43</v>
      </c>
      <c r="B62" s="36" t="s">
        <v>80</v>
      </c>
      <c r="C62" s="37" t="s">
        <v>35</v>
      </c>
      <c r="D62" s="35">
        <v>40</v>
      </c>
      <c r="E62" s="46">
        <v>4</v>
      </c>
      <c r="F62" s="46">
        <v>6</v>
      </c>
      <c r="G62" s="46">
        <v>6</v>
      </c>
      <c r="H62" s="46">
        <f t="shared" si="0"/>
        <v>5.333333333333333</v>
      </c>
      <c r="I62" s="50">
        <f t="shared" si="1"/>
        <v>1.1547005383792517</v>
      </c>
      <c r="J62" s="53">
        <f t="shared" si="2"/>
        <v>21.650635094610969</v>
      </c>
      <c r="K62" s="51">
        <f t="shared" si="3"/>
        <v>213.33333333333334</v>
      </c>
      <c r="L62" s="52">
        <f t="shared" si="4"/>
        <v>5.3333333333333339</v>
      </c>
      <c r="M62" s="51">
        <f t="shared" si="5"/>
        <v>5.33</v>
      </c>
      <c r="N62" s="51">
        <f t="shared" si="6"/>
        <v>213.2</v>
      </c>
      <c r="O62" s="48">
        <f t="shared" si="7"/>
        <v>160</v>
      </c>
    </row>
    <row r="63" spans="1:15" s="43" customFormat="1" x14ac:dyDescent="0.2">
      <c r="A63" s="24"/>
      <c r="B63" s="25"/>
      <c r="C63" s="26"/>
      <c r="D63" s="26"/>
      <c r="E63" s="27"/>
      <c r="F63" s="27"/>
      <c r="G63" s="27"/>
      <c r="H63" s="28"/>
      <c r="I63" s="29"/>
      <c r="J63" s="29"/>
      <c r="K63" s="30"/>
      <c r="L63" s="31"/>
      <c r="M63" s="30"/>
      <c r="N63" s="30"/>
    </row>
    <row r="64" spans="1:15" s="10" customFormat="1" ht="34.5" customHeight="1" x14ac:dyDescent="0.2">
      <c r="A64" s="55" t="s">
        <v>34</v>
      </c>
      <c r="B64" s="55"/>
      <c r="C64" s="55"/>
      <c r="D64" s="55"/>
      <c r="E64" s="55"/>
      <c r="F64" s="55"/>
      <c r="G64" s="55"/>
      <c r="H64" s="19"/>
      <c r="I64" s="19"/>
      <c r="J64" s="19"/>
      <c r="K64" s="20">
        <f>SUM(K20:K62)</f>
        <v>129083.93333333335</v>
      </c>
      <c r="L64" s="21"/>
      <c r="M64" s="21"/>
      <c r="N64" s="20">
        <f>SUM(N20:N62)</f>
        <v>129083.70999999996</v>
      </c>
      <c r="O64" s="45">
        <f>SUM(O20:O62)</f>
        <v>123362.7</v>
      </c>
    </row>
    <row r="65" spans="1:15" s="23" customFormat="1" ht="27.6" customHeight="1" x14ac:dyDescent="0.2">
      <c r="A65" s="56" t="s">
        <v>29</v>
      </c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11"/>
      <c r="M65" s="11"/>
      <c r="N65" s="11"/>
      <c r="O65" s="11"/>
    </row>
    <row r="66" spans="1:15" ht="18" customHeight="1" x14ac:dyDescent="0.2">
      <c r="A66" s="11" t="s">
        <v>30</v>
      </c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</row>
    <row r="67" spans="1:15" ht="18" customHeight="1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</row>
    <row r="68" spans="1:15" ht="12.75" customHeight="1" x14ac:dyDescent="0.2">
      <c r="A68" s="60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44"/>
    </row>
    <row r="69" spans="1:15" ht="173.25" x14ac:dyDescent="0.2">
      <c r="B69" s="42" t="s">
        <v>31</v>
      </c>
      <c r="D69" s="23" t="s">
        <v>32</v>
      </c>
      <c r="E69" s="40">
        <f>O64</f>
        <v>123362.7</v>
      </c>
      <c r="F69" s="32"/>
      <c r="G69" s="32"/>
    </row>
    <row r="70" spans="1:15" ht="13.5" customHeight="1" x14ac:dyDescent="0.2"/>
    <row r="71" spans="1:15" ht="21.75" customHeight="1" x14ac:dyDescent="0.2">
      <c r="E71" s="9"/>
      <c r="F71" s="8"/>
      <c r="G71" s="59"/>
      <c r="H71" s="59"/>
    </row>
    <row r="72" spans="1:15" ht="12.75" customHeight="1" x14ac:dyDescent="0.2">
      <c r="A72" s="58"/>
      <c r="B72" s="58"/>
      <c r="C72" s="58"/>
      <c r="D72" s="58"/>
      <c r="E72" s="7"/>
      <c r="F72" s="7"/>
      <c r="G72" s="57"/>
      <c r="H72" s="57"/>
    </row>
  </sheetData>
  <mergeCells count="30">
    <mergeCell ref="A72:D72"/>
    <mergeCell ref="G72:H72"/>
    <mergeCell ref="H18:J18"/>
    <mergeCell ref="K18:N18"/>
    <mergeCell ref="A64:G64"/>
    <mergeCell ref="A65:K65"/>
    <mergeCell ref="A68:N68"/>
    <mergeCell ref="G71:H71"/>
    <mergeCell ref="A18:A19"/>
    <mergeCell ref="B18:B19"/>
    <mergeCell ref="C18:C19"/>
    <mergeCell ref="D18:D19"/>
    <mergeCell ref="E18:G18"/>
    <mergeCell ref="C13:L13"/>
    <mergeCell ref="C14:L14"/>
    <mergeCell ref="C15:L15"/>
    <mergeCell ref="C16:L16"/>
    <mergeCell ref="A17:B17"/>
    <mergeCell ref="C12:L12"/>
    <mergeCell ref="A1:L1"/>
    <mergeCell ref="A2:L2"/>
    <mergeCell ref="A3:L3"/>
    <mergeCell ref="C4:L4"/>
    <mergeCell ref="C5:L5"/>
    <mergeCell ref="C6:L6"/>
    <mergeCell ref="A7:L7"/>
    <mergeCell ref="C8:L8"/>
    <mergeCell ref="C9:L9"/>
    <mergeCell ref="A10:L10"/>
    <mergeCell ref="C11:L11"/>
  </mergeCells>
  <pageMargins left="0" right="0" top="0" bottom="0" header="0" footer="0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НМЦК</vt:lpstr>
      <vt:lpstr>Лист1</vt:lpstr>
      <vt:lpstr>НМЦК!Область_печати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Широкова Наталья Юрьевна</cp:lastModifiedBy>
  <cp:lastPrinted>2026-07-23T08:08:32Z</cp:lastPrinted>
  <dcterms:created xsi:type="dcterms:W3CDTF">2014-04-22T08:16:36Z</dcterms:created>
  <dcterms:modified xsi:type="dcterms:W3CDTF">2026-08-25T11:21:33Z</dcterms:modified>
</cp:coreProperties>
</file>