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Z:\ЗАКУПКИ\ЗАДАЧИ\11.08.2026 Краска\"/>
    </mc:Choice>
  </mc:AlternateContent>
  <xr:revisionPtr revIDLastSave="0" documentId="13_ncr:1_{1CF3F99D-E3D6-499C-9152-6B2E7CFC0D8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definedNames>
    <definedName name="_xlnm.Print_Area" localSheetId="0">Лист1!$A$1:$AF$26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0" i="1" l="1"/>
  <c r="AF13" i="1"/>
  <c r="AC14" i="1"/>
  <c r="AD14" i="1" s="1"/>
  <c r="AF15" i="1"/>
  <c r="AC16" i="1"/>
  <c r="AD16" i="1" s="1"/>
  <c r="AC17" i="1"/>
  <c r="AD17" i="1" s="1"/>
  <c r="AC18" i="1"/>
  <c r="AD18" i="1" s="1"/>
  <c r="AC19" i="1"/>
  <c r="AD19" i="1" s="1"/>
  <c r="AF19" i="1" l="1"/>
  <c r="AF16" i="1"/>
  <c r="AF14" i="1"/>
  <c r="AC13" i="1"/>
  <c r="AD13" i="1" s="1"/>
  <c r="AF17" i="1"/>
  <c r="AC20" i="1"/>
  <c r="AD20" i="1" s="1"/>
  <c r="AF18" i="1"/>
  <c r="AC15" i="1"/>
  <c r="AD15" i="1" s="1"/>
  <c r="AC12" i="1"/>
  <c r="AD12" i="1" s="1"/>
  <c r="AF12" i="1" l="1"/>
  <c r="AF21" i="1" s="1"/>
</calcChain>
</file>

<file path=xl/sharedStrings.xml><?xml version="1.0" encoding="utf-8"?>
<sst xmlns="http://schemas.openxmlformats.org/spreadsheetml/2006/main" count="136" uniqueCount="102">
  <si>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</si>
  <si>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</si>
  <si>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</si>
  <si>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</si>
  <si>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</si>
  <si>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</si>
  <si>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</si>
  <si>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</si>
  <si>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</si>
  <si>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</si>
  <si>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</si>
  <si>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</si>
  <si>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</si>
  <si>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</si>
  <si>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</si>
  <si>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</si>
  <si>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</si>
  <si>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</si>
  <si>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</si>
  <si>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</si>
  <si>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</si>
  <si>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</si>
  <si>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</si>
  <si>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</si>
  <si>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</si>
  <si>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</si>
  <si>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</si>
  <si>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</si>
  <si>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</si>
  <si>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</si>
  <si>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</si>
  <si>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</si>
  <si>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</si>
  <si>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</si>
  <si>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</si>
  <si>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</si>
  <si>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</si>
  <si>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</si>
  <si>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</si>
  <si>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</si>
  <si>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</si>
  <si>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</si>
  <si>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</si>
  <si>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</si>
  <si>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</si>
  <si>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</si>
  <si>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Используемый метод определения НМЦК
с обоснованием:</t>
  </si>
  <si>
    <t>Средняя цена (руб.)</t>
  </si>
  <si>
    <t>Наименование объекта закупки</t>
  </si>
  <si>
    <t xml:space="preserve">Обоснование начальной (максимальной) цены контракта, 
цены контракта/договора,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</si>
  <si>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договора.
Расчет выполнен в соответствии с Методическими рекомендациями, утвержденными приказом МЭР РФ от 02.10.2013 №567</t>
  </si>
  <si>
    <t>Информация из открытых источников №1</t>
  </si>
  <si>
    <t>Информация из открытых источников №2</t>
  </si>
  <si>
    <t>Информация из открытых источников №3</t>
  </si>
  <si>
    <t>Ссылка на позицию в сети Интернет</t>
  </si>
  <si>
    <t>СОГЛАСОВАНО:</t>
  </si>
  <si>
    <t>https://www.vseinstrumenti.ru/product/lampa-navigator-lon-75vt-a55-230v-e27-94301-1308156/?utm_source=yandex&amp;utm_medium=cpc&amp;utm_campaign=78489700|tovarn_na_na_na_rf_Tovary-menshe-300-rub&amp;utm_content=17785177683&amp;utm_term=ST:search|S:none|AP:no|PT:premium|P:1|DT:desktop|RI:213|CI:78489700|GI:5574290331|PI:205574290331|AI:17785177683|RT:205574290331|KW:---autotargeting|RN:%D0%9C%D0%BE%D1%81%D0%BA%D0%B2%D0%B0&amp;referrer=reattribution=1&amp;etext=2202.a_V6GnTKEklUZmmv_QaeDsR8ga5MSEfs9MPu7elhbugTgl1kGKF2bPm9E2CAxIdwVST8U8Q8Qbn0yvX8GbKzP3JxY2poY3VnemVvZHRvemE.bf1fb35d670ed7010b64ea41508d1e278e42cbc0&amp;yclid=9371856428123291647&amp;utm_referrer=https://yandex.ru/</t>
  </si>
  <si>
    <t>штука</t>
  </si>
  <si>
    <t xml:space="preserve">Лампа Navigator ЛОН 75вт А55, 230в. Е27 </t>
  </si>
  <si>
    <t>https://www.etm.ru/cat/nn/31893?ysclid=msz0euw8od402908328</t>
  </si>
  <si>
    <t>https://favorit-el.ru/catalog/lampa-nakalivaniya-navigator-94-301-ni-a-75-230-e27-cl-94301.html?ysclid=msz0h3ysa068531681</t>
  </si>
  <si>
    <t>https://www.vseinstrumenti.ru/product/perchatki-h-b-s-pvh-pokrytiem-protektor-7-klass-sibrteh-67704-779732/#searchQuery=15565550&amp;searchType=redirect</t>
  </si>
  <si>
    <t>Перчатки х/б с ПВХ-покрытием "Протектор" 7 класс СИБРТЕХ Россия 67704</t>
  </si>
  <si>
    <t>https://www.etm.ru/cat/nn/9608368?ysclid=msz0kckw9989602476</t>
  </si>
  <si>
    <t>https://www.avtoall.ru/perchatki_h_b_6_i_nit__7_klass_pvh_protektor_belaya_sibrteh-375704/?ysclid=msz0lt69o1433408743</t>
  </si>
  <si>
    <t>https://www.vseinstrumenti.ru/product/midi-valik-v-sbore-accurate-315h135h55-laki-120mm-d6mm-velyur-vors-5mm-31312030-22151402/#searchQuery=%D0%9C%D0%B8%D0%B4%D0%B8-%D0%B2%D0%B0%D0%BB%D0%B8%D0%BA+%D0%B2+%D1%81%D0%B1%D0%BE%D1%80%D0%B5+ACCURATE+315%D1%85135%D1%8555+%D0%9B%D0%B0%D0%BA%D0%B8+120%D0%BC%D0%BC+d6%D0%BC%D0%BC+%D0%92%D0%B5%D0%BB%D1%8E%D1%80,+%D0%B2%D0%BE%D1%80%D1%81+5%D0%BC%D0%BC+31312030&amp;searchType=autocomplete</t>
  </si>
  <si>
    <t>https://www.vseinstrumenti.ru/product/valik-midi-decor-poliamid-150mm-d-30mm-vors-12mm-420-1150-11614420-20735930/#searchQuery=%D0%92%D0%B0%D0%BB%D0%B8%D0%BA-%D0%BC%D0%B8%D0%B4%D0%B8+DECOR+%D0%BF%D0%BE%D0%BB%D0%B8%D0%B0%D0%BC%D0%B8%D0%B4,+150%D0%BC%D0%BC,+d-30%D0%BC%D0%BC,+%D0%B2%D0%BE%D1%80%D1%81+12%D0%BC%D0%BC+420-1150+11614420&amp;searchType=autocomplete</t>
  </si>
  <si>
    <t>Валик-миди DECOR полиамид, 150мм, d-30мм, ворс 12мм 420-1150</t>
  </si>
  <si>
    <t>https://market.yandex.ru/card/valik-midi-decor-poliamid-150mm-d-30mm-vors-12mm-420-1150/5924426954?do-waremd5=mmucovcopnpxT-R1QzxEBA&amp;clid=703&amp;ysclid=msz0z8ckez64892055&amp;ogV=-12</t>
  </si>
  <si>
    <t>https://www.ozon.ru/product/valik-malyarnyy-midi-150-mm-d30-mm-poliamid-vors-12-mm-decor-420-1150-2774820670/?ysclid=msz0zb4ror249787475&amp;sh=K-BIad8j3w</t>
  </si>
  <si>
    <t>https://www.vseinstrumenti.ru/product/valik-mini-dlya-dekorativnyh-effektov-vaiven-poristaya-gubka-12104-1361836/#searchQuery=%D0%92%D0%B0%D0%BB%D0%B8%D0%BA-%D0%BC%D0%B8%D0%BD%D0%B8+%D0%B4%D0%BB%D1%8F+%D0%B4%D0%B5%D0%BA%D0%BE%D1%80%D0%B0%D1%82%D0%B8%D0%B2%D0%BD%D1%8B%D1%85+%D1%8D%D1%84%D1%84%D0%B5%D0%BA%D1%82%D0%BE%D0%B2+VaiVen+%D0%BF%D0%BE%D1%80%D0%B8%D1%81%D1%82%D0%B0%D1%8F+%D0%B3%D1%83%D0%B1%D0%BA%D0%B0+12104&amp;searchType=autocomplete</t>
  </si>
  <si>
    <t>https://www.chipdip.ru/product/valik-mini-dlya-dekorativnyh-effektov-vaiven-8003840903?ysclid=msz12s1ot952490651</t>
  </si>
  <si>
    <t>https://otdelkino.ru/kraski/product/valik-mini-vaiven-velourex-dlya-byugelya-6-mm-100-mm-2-sht/?ysclid=msz17flgz23844842</t>
  </si>
  <si>
    <t>https://www.vseinstrumenti.ru/product/flejtsevaya-kist-70h6-naturalnaya-schetina-plastikovaya-ruchka-sibrteh-standart-82506-781596/#searchQuery=15568381&amp;searchType=redirect</t>
  </si>
  <si>
    <t xml:space="preserve">Флейцевая кисть 70х6, натуральная щетина, пластиковая ручка СИБРТЕХ Стандарт </t>
  </si>
  <si>
    <t xml:space="preserve">Валик-мини для декоративных эффектов VaiVen пористая губка  </t>
  </si>
  <si>
    <t>https://sitomo.ru/kist-fleytsevaya-standart-70-h-6-mm-naturalnaya-schetina-plastikovaya-ruchka-sibrteh-82506/</t>
  </si>
  <si>
    <t>https://www.autorus.ru/product/00-00717226?ysclid=msz1h0bw15726324323</t>
  </si>
  <si>
    <t xml:space="preserve">Миди-валик в сборе ACCURATE 315х135х55 Лаки 120мм d6мм Велюр, ворс 5мм </t>
  </si>
  <si>
    <t>https://www.vseinstrumenti.ru/product/ploskaya-kist-25-mm-naturalnaya-schetina-derevyannaya-ruchka-sibrteh-82261-969557/#searchQuery=15877066&amp;searchType=redirect</t>
  </si>
  <si>
    <t>Плоская кисть, 25 мм натуральная щетина, деревянная ручка СИБРТЕХ</t>
  </si>
  <si>
    <t>https://www.komus.ru/katalog/katalog-instrumentov/ruchnoj-instrument/malyarnyj-instrument/malyarnye-kisti/kist-malyarnaya-ploskaya-sibrtekh-iz-naturalnoj-shhetiny-25x10-mm-82261-/p/996161/?utm_campaign=test_yandex_products&amp;utm_medium=organic&amp;utm_source=yandex_products&amp;utm_term=996161&amp;ysclid=msz1kfus18280402348</t>
  </si>
  <si>
    <t>https://planetavto.ru/kisti/sibrtyekh-kist-82261?ysclid=msz1llaq19254742447</t>
  </si>
  <si>
    <t>https://www.vseinstrumenti.ru/product/flejtsevaya-kist-50h6-naturalnaya-schetina-plastikovaya-ruchka-sibrteh-standart-82504-781594/#searchQuery=15568380&amp;searchType=redirect</t>
  </si>
  <si>
    <t>Флейцевая кисть 50х6, натуральная щетина, пластиковая ручка СИБРТЕХ Стандарт</t>
  </si>
  <si>
    <t>https://www.krepelektrosnab.ru/malyarnyj-instrument/kisti-ploskie/kist-flejtsevaya-standart-50-6-mm-naturalnaya-shetina-plastikovaya-ruchka-sibrtekh-82504.html?yclid=11151694896695869439</t>
  </si>
  <si>
    <t>https://planetavto.ru/kisti/sibrtyekh-standart-kist-flyeytsyevaya-82504?ysclid=msz1pq1r1e281819018</t>
  </si>
  <si>
    <t>https://www.vseinstrumenti.ru/product/germetik-dlya-krovli-kudo-shokoladno-korichnevyj-280-ml-ksk-146-11603098-1317222/#searchQuery=16222366&amp;searchType=redirect</t>
  </si>
  <si>
    <t>https://market.yandex.ru/card/germetik-silikonovyy-dlya-krovli-i-vodostokov-kudo-ksk-146-280-ml-shokoladno-korichnevyy/102261295438?do-waremd5=eStI9VAQ0GlR0W3GbBXEpw&amp;clid=703&amp;ysclid=msz1vuqhna986369469&amp;ogV=-12</t>
  </si>
  <si>
    <t>Герметик силиконовый для кровли и водостоков шоколадно-коричневый 280 мл KUDO KSK-146</t>
  </si>
  <si>
    <t>https://www.onlinetrade.ru/catalogue/germetiki-c3487/kudo/germetik_silikonovyy_dlya_krovli_i_vodostokov_kudo_ksk_146_280_ml_shokoladno_korichnevyy_ksk_146_kudo-3608802.html?utm_source=ydirect&amp;utm_medium=cpc&amp;ysclid=msz1wkbu1k774257045</t>
  </si>
  <si>
    <t>32.91.19.120</t>
  </si>
  <si>
    <t>14.12.30.150</t>
  </si>
  <si>
    <t>27.40.14.000</t>
  </si>
  <si>
    <t>20.30.22.170</t>
  </si>
  <si>
    <t>Поставка расходных материалов для мастерских</t>
  </si>
  <si>
    <t>https://www.wildberries.ru/catalog/370547097/detail.aspx</t>
  </si>
  <si>
    <t>https://poryadok.ru/catalog/valiki_shubki/1319658/?ysclid=mszwg9voi89589835</t>
  </si>
  <si>
    <t>Дата подготовки обоснования НМЦК:   19.08.2026</t>
  </si>
  <si>
    <t>/Холодкова М.М.</t>
  </si>
  <si>
    <t xml:space="preserve">Специались по закупкам: </t>
  </si>
  <si>
    <t>На основании проведенного анализа рынка и расчетов, НМЦК составляет:  13 359, 76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</si>
</sst>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.8"/>
      <name val="Times New Roman"/>
      <family val="1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 applyAlignment="0"/>
    <xf numFmtId="0" fontId="9" fillId="0" borderId="0" applyAlignment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5" fillId="0" borderId="10" xfId="0" applyNumberFormat="1" applyFont="1" applyBorder="1"/>
    <xf numFmtId="49" fontId="3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vertical="top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10" fillId="2" borderId="1" xfId="2" applyNumberForma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49" fontId="10" fillId="2" borderId="3" xfId="2" applyNumberForma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8</xdr:row>
      <xdr:rowOff>118745</xdr:rowOff>
    </xdr:from>
    <xdr:to>
      <xdr:col>1</xdr:col>
      <xdr:colOff>1239519</xdr:colOff>
      <xdr:row>8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214245"/>
          <a:ext cx="1613958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31</xdr:col>
      <xdr:colOff>39158</xdr:colOff>
      <xdr:row>10</xdr:row>
      <xdr:rowOff>75141</xdr:rowOff>
    </xdr:from>
    <xdr:to>
      <xdr:col>32</xdr:col>
      <xdr:colOff>85301</xdr:colOff>
      <xdr:row>10</xdr:row>
      <xdr:rowOff>603461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56241" y="5091641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123825</xdr:colOff>
      <xdr:row>10</xdr:row>
      <xdr:rowOff>76200</xdr:rowOff>
    </xdr:from>
    <xdr:to>
      <xdr:col>28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180976</xdr:colOff>
      <xdr:row>10</xdr:row>
      <xdr:rowOff>152399</xdr:rowOff>
    </xdr:from>
    <xdr:to>
      <xdr:col>29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zon.ru/product/valik-malyarnyy-midi-150-mm-d30-mm-poliamid-vors-12-mm-decor-420-1150-2774820670/?ysclid=msz0zb4ror249787475&amp;sh=K-BIad8j3w" TargetMode="External"/><Relationship Id="rId13" Type="http://schemas.openxmlformats.org/officeDocument/2006/relationships/hyperlink" Target="https://sitomo.ru/kist-fleytsevaya-standart-70-h-6-mm-naturalnaya-schetina-plastikovaya-ruchka-sibrteh-82506/" TargetMode="External"/><Relationship Id="rId18" Type="http://schemas.openxmlformats.org/officeDocument/2006/relationships/hyperlink" Target="https://planetavto.ru/kisti/sibrtyekh-standart-kist-flyeytsyevaya-82504?ysclid=msz1pq1r1e281819018" TargetMode="External"/><Relationship Id="rId3" Type="http://schemas.openxmlformats.org/officeDocument/2006/relationships/hyperlink" Target="https://www.vseinstrumenti.ru/product/perchatki-h-b-s-pvh-pokrytiem-protektor-7-klass-sibrteh-67704-779732/" TargetMode="External"/><Relationship Id="rId21" Type="http://schemas.openxmlformats.org/officeDocument/2006/relationships/hyperlink" Target="https://www.onlinetrade.ru/catalogue/germetiki-c3487/kudo/germetik_silikonovyy_dlya_krovli_i_vodostokov_kudo_ksk_146_280_ml_shokoladno_korichnevyy_ksk_146_kudo-3608802.html?utm_source=ydirect&amp;utm_medium=cpc&amp;ysclid=msz1wkbu1k774257045" TargetMode="External"/><Relationship Id="rId7" Type="http://schemas.openxmlformats.org/officeDocument/2006/relationships/hyperlink" Target="https://market.yandex.ru/card/valik-midi-decor-poliamid-150mm-d-30mm-vors-12mm-420-1150/5924426954?do-waremd5=mmucovcopnpxT-R1QzxEBA&amp;clid=703&amp;ysclid=msz0z8ckez64892055&amp;ogV=-12" TargetMode="External"/><Relationship Id="rId12" Type="http://schemas.openxmlformats.org/officeDocument/2006/relationships/hyperlink" Target="https://www.autorus.ru/product/00-00717226?ysclid=msz1h0bw15726324323" TargetMode="External"/><Relationship Id="rId17" Type="http://schemas.openxmlformats.org/officeDocument/2006/relationships/hyperlink" Target="https://www.krepelektrosnab.ru/malyarnyj-instrument/kisti-ploskie/kist-flejtsevaya-standart-50-6-mm-naturalnaya-shetina-plastikovaya-ruchka-sibrtekh-82504.html?yclid=11151694896695869439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favorit-el.ru/catalog/lampa-nakalivaniya-navigator-94-301-ni-a-75-230-e27-cl-94301.html?ysclid=msz0h3ysa068531681" TargetMode="External"/><Relationship Id="rId16" Type="http://schemas.openxmlformats.org/officeDocument/2006/relationships/hyperlink" Target="https://www.vseinstrumenti.ru/product/flejtsevaya-kist-50h6-naturalnaya-schetina-plastikovaya-ruchka-sibrteh-standart-82504-781594/" TargetMode="External"/><Relationship Id="rId20" Type="http://schemas.openxmlformats.org/officeDocument/2006/relationships/hyperlink" Target="https://market.yandex.ru/card/germetik-silikonovyy-dlya-krovli-i-vodostokov-kudo-ksk-146-280-ml-shokoladno-korichnevyy/102261295438?do-waremd5=eStI9VAQ0GlR0W3GbBXEpw&amp;clid=703&amp;ysclid=msz1vuqhna986369469&amp;ogV=-12" TargetMode="External"/><Relationship Id="rId1" Type="http://schemas.openxmlformats.org/officeDocument/2006/relationships/hyperlink" Target="https://www.etm.ru/cat/nn/31893?ysclid=msz0euw8od402908328" TargetMode="External"/><Relationship Id="rId6" Type="http://schemas.openxmlformats.org/officeDocument/2006/relationships/hyperlink" Target="https://www.avtoall.ru/perchatki_h_b_6_i_nit__7_klass_pvh_protektor_belaya_sibrteh-375704/?ysclid=msz0lt69o1433408743" TargetMode="External"/><Relationship Id="rId11" Type="http://schemas.openxmlformats.org/officeDocument/2006/relationships/hyperlink" Target="https://www.vseinstrumenti.ru/product/flejtsevaya-kist-70h6-naturalnaya-schetina-plastikovaya-ruchka-sibrteh-standart-82506-781596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etm.ru/cat/nn/9608368?ysclid=msz0kckw9989602476" TargetMode="External"/><Relationship Id="rId15" Type="http://schemas.openxmlformats.org/officeDocument/2006/relationships/hyperlink" Target="https://planetavto.ru/kisti/sibrtyekh-kist-82261?ysclid=msz1llaq19254742447" TargetMode="External"/><Relationship Id="rId23" Type="http://schemas.openxmlformats.org/officeDocument/2006/relationships/hyperlink" Target="https://poryadok.ru/catalog/valiki_shubki/1319658/?ysclid=mszwg9voi89589835" TargetMode="External"/><Relationship Id="rId10" Type="http://schemas.openxmlformats.org/officeDocument/2006/relationships/hyperlink" Target="https://otdelkino.ru/kraski/product/valik-mini-vaiven-velourex-dlya-byugelya-6-mm-100-mm-2-sht/?ysclid=msz17flgz23844842" TargetMode="External"/><Relationship Id="rId19" Type="http://schemas.openxmlformats.org/officeDocument/2006/relationships/hyperlink" Target="https://www.vseinstrumenti.ru/product/germetik-dlya-krovli-kudo-shokoladno-korichnevyj-280-ml-ksk-146-11603098-1317222/" TargetMode="External"/><Relationship Id="rId4" Type="http://schemas.openxmlformats.org/officeDocument/2006/relationships/hyperlink" Target="https://www.vseinstrumenti.ru/product/perchatki-h-b-s-pvh-pokrytiem-protektor-7-klass-sibrteh-67704-779732/" TargetMode="External"/><Relationship Id="rId9" Type="http://schemas.openxmlformats.org/officeDocument/2006/relationships/hyperlink" Target="https://www.chipdip.ru/product/valik-mini-dlya-dekorativnyh-effektov-vaiven-8003840903?ysclid=msz12s1ot952490651" TargetMode="External"/><Relationship Id="rId14" Type="http://schemas.openxmlformats.org/officeDocument/2006/relationships/hyperlink" Target="https://www.vseinstrumenti.ru/product/ploskaya-kist-25-mm-naturalnaya-schetina-derevyannaya-ruchka-sibrteh-82261-969557/" TargetMode="External"/><Relationship Id="rId22" Type="http://schemas.openxmlformats.org/officeDocument/2006/relationships/hyperlink" Target="https://www.wildberries.ru/catalog/370547097/detai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"/>
  <sheetViews>
    <sheetView tabSelected="1" view="pageBreakPreview" topLeftCell="A13" zoomScale="70" zoomScaleNormal="100" zoomScaleSheetLayoutView="70" workbookViewId="0">
      <selection activeCell="AC24" sqref="AC24"/>
    </sheetView>
  </sheetViews>
  <sheetFormatPr defaultRowHeight="14.4" x14ac:dyDescent="0.3"/>
  <cols>
    <col min="1" max="1" width="7.88671875" customWidth="1"/>
    <col min="2" max="2" width="31.33203125" customWidth="1"/>
    <col min="3" max="3" width="18.6640625" customWidth="1"/>
    <col min="4" max="4" width="17" customWidth="1"/>
    <col min="5" max="5" width="8.88671875" customWidth="1"/>
    <col min="6" max="6" width="13.6640625" customWidth="1"/>
    <col min="7" max="11" width="13.6640625" style="1" customWidth="1"/>
    <col min="12" max="28" width="22" style="1" hidden="1" customWidth="1"/>
    <col min="29" max="29" width="20.5546875" style="1" customWidth="1"/>
    <col min="30" max="30" width="23" style="1" customWidth="1"/>
    <col min="31" max="31" width="15.109375" style="1" customWidth="1"/>
    <col min="32" max="32" width="20.33203125" style="1" customWidth="1"/>
    <col min="33" max="33" width="18.44140625" customWidth="1"/>
    <col min="34" max="1027" width="9.109375" customWidth="1"/>
  </cols>
  <sheetData>
    <row r="1" spans="1:32" x14ac:dyDescent="0.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56.25" customHeight="1" x14ac:dyDescent="0.4">
      <c r="A3" s="32" t="s">
        <v>49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x14ac:dyDescent="0.3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8"/>
      <c r="AD5" s="6"/>
      <c r="AE5" s="6"/>
      <c r="AF5" s="6"/>
    </row>
    <row r="6" spans="1:32" ht="31.5" customHeight="1" x14ac:dyDescent="0.3">
      <c r="A6" s="33" t="s">
        <v>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ht="38.25" customHeight="1" x14ac:dyDescent="0.3">
      <c r="A7" s="35" t="s">
        <v>46</v>
      </c>
      <c r="B7" s="36"/>
      <c r="C7" s="37"/>
      <c r="D7" s="35" t="s">
        <v>50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</row>
    <row r="8" spans="1:32" x14ac:dyDescent="0.3">
      <c r="A8" s="38" t="s">
        <v>95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1:32" ht="129" customHeight="1" x14ac:dyDescent="0.3">
      <c r="A9" s="40" t="s">
        <v>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</row>
    <row r="10" spans="1:32" ht="26.4" x14ac:dyDescent="0.3">
      <c r="A10" s="30" t="s">
        <v>3</v>
      </c>
      <c r="B10" s="30" t="s">
        <v>48</v>
      </c>
      <c r="C10" s="31" t="s">
        <v>4</v>
      </c>
      <c r="D10" s="30" t="s">
        <v>5</v>
      </c>
      <c r="E10" s="31" t="s">
        <v>6</v>
      </c>
      <c r="F10" s="41" t="s">
        <v>51</v>
      </c>
      <c r="G10" s="42"/>
      <c r="H10" s="41" t="s">
        <v>52</v>
      </c>
      <c r="I10" s="42"/>
      <c r="J10" s="41" t="s">
        <v>53</v>
      </c>
      <c r="K10" s="42"/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9" t="s">
        <v>24</v>
      </c>
      <c r="AD10" s="9" t="s">
        <v>25</v>
      </c>
      <c r="AE10" s="31" t="s">
        <v>47</v>
      </c>
      <c r="AF10" s="10" t="s">
        <v>26</v>
      </c>
    </row>
    <row r="11" spans="1:32" ht="60.75" customHeight="1" x14ac:dyDescent="0.3">
      <c r="A11" s="30"/>
      <c r="B11" s="30"/>
      <c r="C11" s="31"/>
      <c r="D11" s="30"/>
      <c r="E11" s="31"/>
      <c r="F11" s="20" t="s">
        <v>54</v>
      </c>
      <c r="G11" s="16" t="s">
        <v>27</v>
      </c>
      <c r="H11" s="20" t="s">
        <v>54</v>
      </c>
      <c r="I11" s="16" t="s">
        <v>27</v>
      </c>
      <c r="J11" s="20" t="s">
        <v>54</v>
      </c>
      <c r="K11" s="16" t="s">
        <v>27</v>
      </c>
      <c r="L11" s="16" t="s">
        <v>27</v>
      </c>
      <c r="M11" s="16" t="s">
        <v>27</v>
      </c>
      <c r="N11" s="16" t="s">
        <v>27</v>
      </c>
      <c r="O11" s="16" t="s">
        <v>27</v>
      </c>
      <c r="P11" s="16" t="s">
        <v>27</v>
      </c>
      <c r="Q11" s="16" t="s">
        <v>27</v>
      </c>
      <c r="R11" s="16" t="s">
        <v>27</v>
      </c>
      <c r="S11" s="16" t="s">
        <v>27</v>
      </c>
      <c r="T11" s="16" t="s">
        <v>27</v>
      </c>
      <c r="U11" s="16" t="s">
        <v>27</v>
      </c>
      <c r="V11" s="16" t="s">
        <v>27</v>
      </c>
      <c r="W11" s="16" t="s">
        <v>27</v>
      </c>
      <c r="X11" s="16" t="s">
        <v>27</v>
      </c>
      <c r="Y11" s="16" t="s">
        <v>27</v>
      </c>
      <c r="Z11" s="16" t="s">
        <v>27</v>
      </c>
      <c r="AA11" s="16" t="s">
        <v>27</v>
      </c>
      <c r="AB11" s="16" t="s">
        <v>27</v>
      </c>
      <c r="AC11" s="11"/>
      <c r="AD11" s="11"/>
      <c r="AE11" s="31"/>
      <c r="AF11" s="12"/>
    </row>
    <row r="12" spans="1:32" ht="60.75" customHeight="1" x14ac:dyDescent="0.3">
      <c r="A12" s="19">
        <v>1</v>
      </c>
      <c r="B12" s="24" t="s">
        <v>58</v>
      </c>
      <c r="C12" s="24" t="s">
        <v>93</v>
      </c>
      <c r="D12" s="28" t="s">
        <v>57</v>
      </c>
      <c r="E12" s="25">
        <v>120</v>
      </c>
      <c r="F12" s="21" t="s">
        <v>56</v>
      </c>
      <c r="G12" s="22">
        <v>42</v>
      </c>
      <c r="H12" s="21" t="s">
        <v>59</v>
      </c>
      <c r="I12" s="22">
        <v>42</v>
      </c>
      <c r="J12" s="21" t="s">
        <v>60</v>
      </c>
      <c r="K12" s="22">
        <v>35.79</v>
      </c>
      <c r="L12" s="16" t="s">
        <v>28</v>
      </c>
      <c r="M12" s="16" t="s">
        <v>29</v>
      </c>
      <c r="N12" s="16" t="s">
        <v>30</v>
      </c>
      <c r="O12" s="16" t="s">
        <v>31</v>
      </c>
      <c r="P12" s="16" t="s">
        <v>32</v>
      </c>
      <c r="Q12" s="16" t="s">
        <v>33</v>
      </c>
      <c r="R12" s="16" t="s">
        <v>34</v>
      </c>
      <c r="S12" s="16" t="s">
        <v>35</v>
      </c>
      <c r="T12" s="16" t="s">
        <v>36</v>
      </c>
      <c r="U12" s="16" t="s">
        <v>37</v>
      </c>
      <c r="V12" s="16" t="s">
        <v>38</v>
      </c>
      <c r="W12" s="16" t="s">
        <v>39</v>
      </c>
      <c r="X12" s="16" t="s">
        <v>40</v>
      </c>
      <c r="Y12" s="16" t="s">
        <v>41</v>
      </c>
      <c r="Z12" s="16" t="s">
        <v>42</v>
      </c>
      <c r="AA12" s="16" t="s">
        <v>43</v>
      </c>
      <c r="AB12" s="16" t="s">
        <v>44</v>
      </c>
      <c r="AC12" s="17">
        <f>SQRT(((SUM((POWER(G12-AE12,2)),(POWER(I12-AE12,2)),(POWER(K12-AE12,2)))/2)))</f>
        <v>3.5853451716675768</v>
      </c>
      <c r="AD12" s="17">
        <f>AC12*100/AE12</f>
        <v>8.9790763127161952</v>
      </c>
      <c r="AE12" s="17">
        <v>39.93</v>
      </c>
      <c r="AF12" s="17">
        <f>AE12*E12</f>
        <v>4791.6000000000004</v>
      </c>
    </row>
    <row r="13" spans="1:32" ht="60.75" customHeight="1" x14ac:dyDescent="0.3">
      <c r="A13" s="19">
        <v>2</v>
      </c>
      <c r="B13" s="24" t="s">
        <v>62</v>
      </c>
      <c r="C13" s="24" t="s">
        <v>92</v>
      </c>
      <c r="D13" s="28" t="s">
        <v>57</v>
      </c>
      <c r="E13" s="25">
        <v>10</v>
      </c>
      <c r="F13" s="21" t="s">
        <v>61</v>
      </c>
      <c r="G13" s="22">
        <v>43</v>
      </c>
      <c r="H13" s="21" t="s">
        <v>63</v>
      </c>
      <c r="I13" s="22">
        <v>43.4</v>
      </c>
      <c r="J13" s="21" t="s">
        <v>64</v>
      </c>
      <c r="K13" s="22">
        <v>50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7">
        <f t="shared" ref="AC13:AC20" si="0">SQRT(((SUM((POWER(G13-AE13,2)),(POWER(I13-AE13,2)),(POWER(K13-AE13,2)))/2)))</f>
        <v>3.9310749166099601</v>
      </c>
      <c r="AD13" s="17">
        <f t="shared" ref="AD13:AD20" si="1">AC13*100/AE13</f>
        <v>8.6454253719154615</v>
      </c>
      <c r="AE13" s="17">
        <v>45.47</v>
      </c>
      <c r="AF13" s="17">
        <f t="shared" ref="AF13:AF19" si="2">AE13*E13</f>
        <v>454.7</v>
      </c>
    </row>
    <row r="14" spans="1:32" ht="60.75" customHeight="1" x14ac:dyDescent="0.3">
      <c r="A14" s="19">
        <v>3</v>
      </c>
      <c r="B14" s="24" t="s">
        <v>78</v>
      </c>
      <c r="C14" s="24" t="s">
        <v>91</v>
      </c>
      <c r="D14" s="28" t="s">
        <v>57</v>
      </c>
      <c r="E14" s="25">
        <v>6</v>
      </c>
      <c r="F14" s="21" t="s">
        <v>65</v>
      </c>
      <c r="G14" s="22">
        <v>360</v>
      </c>
      <c r="H14" s="21" t="s">
        <v>96</v>
      </c>
      <c r="I14" s="22">
        <v>287</v>
      </c>
      <c r="J14" s="21" t="s">
        <v>97</v>
      </c>
      <c r="K14" s="22">
        <v>199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7">
        <f t="shared" si="0"/>
        <v>80.61637550770935</v>
      </c>
      <c r="AD14" s="17">
        <f t="shared" si="1"/>
        <v>28.587367201315374</v>
      </c>
      <c r="AE14" s="17">
        <v>282</v>
      </c>
      <c r="AF14" s="17">
        <f t="shared" si="2"/>
        <v>1692</v>
      </c>
    </row>
    <row r="15" spans="1:32" ht="60.75" customHeight="1" x14ac:dyDescent="0.3">
      <c r="A15" s="19">
        <v>4</v>
      </c>
      <c r="B15" s="24" t="s">
        <v>67</v>
      </c>
      <c r="C15" s="24" t="s">
        <v>91</v>
      </c>
      <c r="D15" s="28" t="s">
        <v>57</v>
      </c>
      <c r="E15" s="25">
        <v>6</v>
      </c>
      <c r="F15" s="21" t="s">
        <v>66</v>
      </c>
      <c r="G15" s="22">
        <v>182</v>
      </c>
      <c r="H15" s="21" t="s">
        <v>68</v>
      </c>
      <c r="I15" s="22">
        <v>201</v>
      </c>
      <c r="J15" s="21" t="s">
        <v>69</v>
      </c>
      <c r="K15" s="22">
        <v>217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7">
        <f t="shared" si="0"/>
        <v>17.521415467935231</v>
      </c>
      <c r="AD15" s="17">
        <f t="shared" si="1"/>
        <v>8.7607077339676156</v>
      </c>
      <c r="AE15" s="17">
        <v>200</v>
      </c>
      <c r="AF15" s="17">
        <f t="shared" si="2"/>
        <v>1200</v>
      </c>
    </row>
    <row r="16" spans="1:32" ht="60.75" customHeight="1" x14ac:dyDescent="0.3">
      <c r="A16" s="19">
        <v>5</v>
      </c>
      <c r="B16" s="24" t="s">
        <v>75</v>
      </c>
      <c r="C16" s="24" t="s">
        <v>91</v>
      </c>
      <c r="D16" s="28" t="s">
        <v>57</v>
      </c>
      <c r="E16" s="25">
        <v>6</v>
      </c>
      <c r="F16" s="21" t="s">
        <v>70</v>
      </c>
      <c r="G16" s="22">
        <v>510</v>
      </c>
      <c r="H16" s="21" t="s">
        <v>71</v>
      </c>
      <c r="I16" s="22">
        <v>570</v>
      </c>
      <c r="J16" s="21" t="s">
        <v>72</v>
      </c>
      <c r="K16" s="22">
        <v>360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7">
        <f t="shared" si="0"/>
        <v>108.16653826391968</v>
      </c>
      <c r="AD16" s="17">
        <f t="shared" si="1"/>
        <v>22.534695471649933</v>
      </c>
      <c r="AE16" s="17">
        <v>480</v>
      </c>
      <c r="AF16" s="17">
        <f t="shared" si="2"/>
        <v>2880</v>
      </c>
    </row>
    <row r="17" spans="1:32" ht="60.75" customHeight="1" x14ac:dyDescent="0.3">
      <c r="A17" s="19">
        <v>6</v>
      </c>
      <c r="B17" s="24" t="s">
        <v>74</v>
      </c>
      <c r="C17" s="24" t="s">
        <v>91</v>
      </c>
      <c r="D17" s="28" t="s">
        <v>57</v>
      </c>
      <c r="E17" s="25">
        <v>5</v>
      </c>
      <c r="F17" s="23" t="s">
        <v>73</v>
      </c>
      <c r="G17" s="22">
        <v>70</v>
      </c>
      <c r="H17" s="21" t="s">
        <v>76</v>
      </c>
      <c r="I17" s="22">
        <v>53</v>
      </c>
      <c r="J17" s="21" t="s">
        <v>77</v>
      </c>
      <c r="K17" s="22">
        <v>66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7">
        <f t="shared" si="0"/>
        <v>8.8881944173155887</v>
      </c>
      <c r="AD17" s="17">
        <f t="shared" si="1"/>
        <v>14.108245106850141</v>
      </c>
      <c r="AE17" s="17">
        <v>63</v>
      </c>
      <c r="AF17" s="17">
        <f t="shared" si="2"/>
        <v>315</v>
      </c>
    </row>
    <row r="18" spans="1:32" ht="60.75" customHeight="1" x14ac:dyDescent="0.3">
      <c r="A18" s="19">
        <v>7</v>
      </c>
      <c r="B18" s="24" t="s">
        <v>80</v>
      </c>
      <c r="C18" s="24" t="s">
        <v>91</v>
      </c>
      <c r="D18" s="28" t="s">
        <v>57</v>
      </c>
      <c r="E18" s="25">
        <v>10</v>
      </c>
      <c r="F18" s="21" t="s">
        <v>79</v>
      </c>
      <c r="G18" s="22">
        <v>26</v>
      </c>
      <c r="H18" s="21" t="s">
        <v>81</v>
      </c>
      <c r="I18" s="22">
        <v>27</v>
      </c>
      <c r="J18" s="21" t="s">
        <v>82</v>
      </c>
      <c r="K18" s="22">
        <v>30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7">
        <f t="shared" si="0"/>
        <v>2.0816700026661286</v>
      </c>
      <c r="AD18" s="17">
        <f t="shared" si="1"/>
        <v>7.5232020334879959</v>
      </c>
      <c r="AE18" s="17">
        <v>27.67</v>
      </c>
      <c r="AF18" s="17">
        <f t="shared" si="2"/>
        <v>276.70000000000005</v>
      </c>
    </row>
    <row r="19" spans="1:32" ht="60.75" customHeight="1" x14ac:dyDescent="0.3">
      <c r="A19" s="19">
        <v>8</v>
      </c>
      <c r="B19" s="24" t="s">
        <v>84</v>
      </c>
      <c r="C19" s="24" t="s">
        <v>91</v>
      </c>
      <c r="D19" s="28" t="s">
        <v>57</v>
      </c>
      <c r="E19" s="25">
        <v>10</v>
      </c>
      <c r="F19" s="21" t="s">
        <v>83</v>
      </c>
      <c r="G19" s="22">
        <v>39</v>
      </c>
      <c r="H19" s="21" t="s">
        <v>85</v>
      </c>
      <c r="I19" s="22">
        <v>32.119999999999997</v>
      </c>
      <c r="J19" s="21" t="s">
        <v>86</v>
      </c>
      <c r="K19" s="22">
        <v>48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7">
        <f t="shared" si="0"/>
        <v>7.9635513434648004</v>
      </c>
      <c r="AD19" s="17">
        <f t="shared" si="1"/>
        <v>20.054271829425335</v>
      </c>
      <c r="AE19" s="17">
        <v>39.71</v>
      </c>
      <c r="AF19" s="17">
        <f t="shared" si="2"/>
        <v>397.1</v>
      </c>
    </row>
    <row r="20" spans="1:32" ht="60.75" customHeight="1" x14ac:dyDescent="0.3">
      <c r="A20" s="28">
        <v>10</v>
      </c>
      <c r="B20" s="24" t="s">
        <v>89</v>
      </c>
      <c r="C20" s="24" t="s">
        <v>94</v>
      </c>
      <c r="D20" s="28" t="s">
        <v>57</v>
      </c>
      <c r="E20" s="25">
        <v>2</v>
      </c>
      <c r="F20" s="21" t="s">
        <v>87</v>
      </c>
      <c r="G20" s="22">
        <v>665</v>
      </c>
      <c r="H20" s="21" t="s">
        <v>88</v>
      </c>
      <c r="I20" s="22">
        <v>785</v>
      </c>
      <c r="J20" s="21" t="s">
        <v>90</v>
      </c>
      <c r="K20" s="22">
        <v>579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7">
        <f t="shared" si="0"/>
        <v>103.46658083651938</v>
      </c>
      <c r="AD20" s="27">
        <f t="shared" si="1"/>
        <v>15.298239149012964</v>
      </c>
      <c r="AE20" s="27">
        <v>676.33</v>
      </c>
      <c r="AF20" s="27">
        <f>AE20*E20</f>
        <v>1352.66</v>
      </c>
    </row>
    <row r="21" spans="1:32" x14ac:dyDescent="0.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29"/>
      <c r="AE21" s="28" t="s">
        <v>45</v>
      </c>
      <c r="AF21" s="26">
        <f>SUM(AF12:AF20)</f>
        <v>13359.76</v>
      </c>
    </row>
    <row r="22" spans="1:32" x14ac:dyDescent="0.3">
      <c r="A22" s="35" t="s">
        <v>101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pans="1:32" ht="15" thickBot="1" x14ac:dyDescent="0.35">
      <c r="A23" s="50" t="s">
        <v>98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</row>
    <row r="24" spans="1:32" ht="41.25" customHeight="1" thickBot="1" x14ac:dyDescent="0.35">
      <c r="A24" s="43" t="s">
        <v>55</v>
      </c>
      <c r="B24" s="44"/>
      <c r="C24" s="44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</row>
    <row r="25" spans="1:32" ht="15" thickBot="1" x14ac:dyDescent="0.35">
      <c r="A25" s="45" t="s">
        <v>100</v>
      </c>
      <c r="B25" s="46"/>
      <c r="C25" s="46"/>
      <c r="D25" s="13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3">
      <c r="A26" s="47" t="s">
        <v>99</v>
      </c>
      <c r="B26" s="48"/>
      <c r="C26" s="48"/>
      <c r="D26" s="14"/>
      <c r="E26" s="15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</sheetData>
  <mergeCells count="21">
    <mergeCell ref="A24:C24"/>
    <mergeCell ref="A25:C25"/>
    <mergeCell ref="A26:C26"/>
    <mergeCell ref="A21:AC21"/>
    <mergeCell ref="A22:AF22"/>
    <mergeCell ref="A23:AF23"/>
    <mergeCell ref="D10:D11"/>
    <mergeCell ref="E10:E11"/>
    <mergeCell ref="AE10:AE11"/>
    <mergeCell ref="A3:AF3"/>
    <mergeCell ref="A6:AF6"/>
    <mergeCell ref="A7:C7"/>
    <mergeCell ref="D7:AF7"/>
    <mergeCell ref="A10:A11"/>
    <mergeCell ref="C10:C11"/>
    <mergeCell ref="B10:B11"/>
    <mergeCell ref="A8:AF8"/>
    <mergeCell ref="A9:AF9"/>
    <mergeCell ref="F10:G10"/>
    <mergeCell ref="H10:I10"/>
    <mergeCell ref="J10:K10"/>
  </mergeCells>
  <hyperlinks>
    <hyperlink ref="H12" r:id="rId1" xr:uid="{710517A4-90CD-410C-A2DB-2D207D1D865C}"/>
    <hyperlink ref="J12" r:id="rId2" xr:uid="{5B180B71-1888-4F20-9F6A-2315C8F42D2A}"/>
    <hyperlink ref="B13" r:id="rId3" location="searchQuery=15565550&amp;searchType=redirect" display="https://www.vseinstrumenti.ru/product/perchatki-h-b-s-pvh-pokrytiem-protektor-7-klass-sibrteh-67704-779732/#searchQuery=15565550&amp;searchType=redirect" xr:uid="{8AD449FC-6E67-4F75-86E5-C8B5940D1CC2}"/>
    <hyperlink ref="F13" r:id="rId4" location="searchQuery=15565550&amp;searchType=redirect" xr:uid="{336CA122-6BF1-480B-B4AE-15DD5556A7FC}"/>
    <hyperlink ref="H13" r:id="rId5" xr:uid="{6D700C15-F207-4457-8BFC-93714AF60EE3}"/>
    <hyperlink ref="J13" r:id="rId6" xr:uid="{AA57CBF0-637B-42DB-8AC8-8BDE5C8BE8DF}"/>
    <hyperlink ref="H15" r:id="rId7" xr:uid="{344398AE-03E9-422E-874D-C094A3AF67EF}"/>
    <hyperlink ref="J15" r:id="rId8" xr:uid="{3C6F8EFF-2D17-4005-87A5-1CADAC7D2519}"/>
    <hyperlink ref="H16" r:id="rId9" xr:uid="{10A5398C-CB77-4AB8-8AA4-7E4E952BCD2C}"/>
    <hyperlink ref="J16" r:id="rId10" xr:uid="{0B586EB9-ED25-4081-B5D3-717D8B760263}"/>
    <hyperlink ref="F17" r:id="rId11" location="searchQuery=15568381&amp;searchType=redirect" xr:uid="{EB5C6CF5-07C0-43F4-9923-6C164FB3E2D0}"/>
    <hyperlink ref="J17" r:id="rId12" xr:uid="{CF5A1CE2-A7C2-46B0-86AC-37234D2DE999}"/>
    <hyperlink ref="H17" r:id="rId13" xr:uid="{CFEB0079-BB06-4D53-A921-947339121886}"/>
    <hyperlink ref="F18" r:id="rId14" location="searchQuery=15877066&amp;searchType=redirect" xr:uid="{402E9254-F94D-4B9C-A749-F8F8C3ED4CC2}"/>
    <hyperlink ref="J18" r:id="rId15" xr:uid="{DE38C2A8-4642-4499-867E-685BF38B4B6F}"/>
    <hyperlink ref="F19" r:id="rId16" location="searchQuery=15568380&amp;searchType=redirect" xr:uid="{37CB5B5C-7F48-4C39-93AE-801BB37A9E57}"/>
    <hyperlink ref="H19" r:id="rId17" xr:uid="{7A2E2127-AA61-47E4-8A00-5409A2A99608}"/>
    <hyperlink ref="J19" r:id="rId18" xr:uid="{94BEAFFE-8B32-43F6-A76D-F36AAE94B0D0}"/>
    <hyperlink ref="F20" r:id="rId19" location="searchQuery=16222366&amp;searchType=redirect" xr:uid="{F1E26C16-6713-4E3F-BF36-180F36F3E2F6}"/>
    <hyperlink ref="H20" r:id="rId20" xr:uid="{42D58011-5E9D-4A33-8999-BC69916C30E6}"/>
    <hyperlink ref="J20" r:id="rId21" xr:uid="{A415B3FE-8656-4C35-8E61-A64EE16C04D4}"/>
    <hyperlink ref="H14" r:id="rId22" xr:uid="{D638B857-696F-4FE1-B20B-1FBF01283A35}"/>
    <hyperlink ref="J14" r:id="rId23" xr:uid="{4E20979A-45ED-4AA7-AF00-64BC50075C27}"/>
  </hyperlinks>
  <pageMargins left="0.24027777777777801" right="0.24027777777777801" top="0.05" bottom="0.209722222222222" header="0.51180555555555496" footer="0.51180555555555496"/>
  <pageSetup paperSize="9" scale="52" orientation="landscape" useFirstPageNumber="1" horizontalDpi="300" verticalDpi="300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Марина Холодкова</cp:lastModifiedBy>
  <cp:revision>7</cp:revision>
  <cp:lastPrinted>2026-08-19T09:42:30Z</cp:lastPrinted>
  <dcterms:created xsi:type="dcterms:W3CDTF">2014-01-17T11:35:00Z</dcterms:created>
  <dcterms:modified xsi:type="dcterms:W3CDTF">2026-08-26T09:55:50Z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