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Лист1!$A$1:$K$42</definedName>
  </definedNames>
  <calcPr calcId="125725" refMode="R1C1"/>
</workbook>
</file>

<file path=xl/calcChain.xml><?xml version="1.0" encoding="utf-8"?>
<calcChain xmlns="http://schemas.openxmlformats.org/spreadsheetml/2006/main">
  <c r="K10" i="1"/>
  <c r="G14"/>
  <c r="K14" s="1"/>
  <c r="H14"/>
  <c r="I14"/>
  <c r="G15"/>
  <c r="K15" s="1"/>
  <c r="H15"/>
  <c r="I15"/>
  <c r="G39"/>
  <c r="K39" s="1"/>
  <c r="H39"/>
  <c r="I39"/>
  <c r="G36"/>
  <c r="K36" s="1"/>
  <c r="H36"/>
  <c r="I36"/>
  <c r="G35"/>
  <c r="K35" s="1"/>
  <c r="H35"/>
  <c r="I35"/>
  <c r="G34"/>
  <c r="K34" s="1"/>
  <c r="H34"/>
  <c r="I34"/>
  <c r="G33"/>
  <c r="K33" s="1"/>
  <c r="H33"/>
  <c r="I33"/>
  <c r="G32"/>
  <c r="K32" s="1"/>
  <c r="H32"/>
  <c r="I32"/>
  <c r="I38"/>
  <c r="H38"/>
  <c r="G38"/>
  <c r="K38" s="1"/>
  <c r="I37"/>
  <c r="H37"/>
  <c r="G37"/>
  <c r="K37" s="1"/>
  <c r="I31"/>
  <c r="H31"/>
  <c r="G31"/>
  <c r="K31" s="1"/>
  <c r="I30"/>
  <c r="H30"/>
  <c r="G30"/>
  <c r="I29"/>
  <c r="H29"/>
  <c r="G29"/>
  <c r="K29" s="1"/>
  <c r="I28"/>
  <c r="H28"/>
  <c r="G28"/>
  <c r="K28" s="1"/>
  <c r="I27"/>
  <c r="H27"/>
  <c r="G27"/>
  <c r="K27" s="1"/>
  <c r="I26"/>
  <c r="H26"/>
  <c r="G26"/>
  <c r="K26" s="1"/>
  <c r="I25"/>
  <c r="H25"/>
  <c r="G25"/>
  <c r="K25" s="1"/>
  <c r="I24"/>
  <c r="H24"/>
  <c r="G24"/>
  <c r="K24" s="1"/>
  <c r="I23"/>
  <c r="H23"/>
  <c r="G23"/>
  <c r="K23" s="1"/>
  <c r="I22"/>
  <c r="H22"/>
  <c r="G22"/>
  <c r="K22" s="1"/>
  <c r="I21"/>
  <c r="H21"/>
  <c r="G21"/>
  <c r="K21" s="1"/>
  <c r="I20"/>
  <c r="H20"/>
  <c r="G20"/>
  <c r="K20" s="1"/>
  <c r="I19"/>
  <c r="H19"/>
  <c r="G19"/>
  <c r="K19" s="1"/>
  <c r="I18"/>
  <c r="H18"/>
  <c r="G18"/>
  <c r="K18" s="1"/>
  <c r="I17"/>
  <c r="H17"/>
  <c r="G17"/>
  <c r="K17" s="1"/>
  <c r="I16"/>
  <c r="H16"/>
  <c r="G16"/>
  <c r="K16" s="1"/>
  <c r="I13"/>
  <c r="H13"/>
  <c r="G13"/>
  <c r="K13" s="1"/>
  <c r="I12"/>
  <c r="H12"/>
  <c r="G12"/>
  <c r="K12" s="1"/>
  <c r="G11"/>
  <c r="K11" s="1"/>
  <c r="H11"/>
  <c r="I11"/>
  <c r="J14" l="1"/>
  <c r="J15"/>
  <c r="J25"/>
  <c r="J39"/>
  <c r="J34"/>
  <c r="J21"/>
  <c r="J29"/>
  <c r="J18"/>
  <c r="J22"/>
  <c r="J26"/>
  <c r="J38"/>
  <c r="J36"/>
  <c r="J35"/>
  <c r="J33"/>
  <c r="J32"/>
  <c r="J17"/>
  <c r="K30"/>
  <c r="J20"/>
  <c r="J19"/>
  <c r="J13"/>
  <c r="J30"/>
  <c r="J28"/>
  <c r="J12"/>
  <c r="J16"/>
  <c r="J24"/>
  <c r="J37"/>
  <c r="J27"/>
  <c r="J23"/>
  <c r="J31"/>
  <c r="J11"/>
</calcChain>
</file>

<file path=xl/sharedStrings.xml><?xml version="1.0" encoding="utf-8"?>
<sst xmlns="http://schemas.openxmlformats.org/spreadsheetml/2006/main" count="84" uniqueCount="58">
  <si>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</si>
  <si>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</si>
  <si>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</si>
  <si>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</si>
  <si>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</si>
  <si>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</si>
  <si>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</si>
  <si>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</si>
  <si>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</si>
  <si>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</si>
  <si>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</si>
  <si>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</si>
  <si>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</si>
  <si>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</si>
  <si>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</si>
  <si>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</si>
  <si>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</si>
  <si>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</si>
  <si>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</si>
  <si>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</si>
  <si>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</si>
  <si>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 xml:space="preserve">Розетка силовая двойная накладная, белая </t>
  </si>
  <si>
    <t>Поставка электротоваров</t>
  </si>
  <si>
    <t>м</t>
  </si>
  <si>
    <t>Хомут-стяжка</t>
  </si>
  <si>
    <t xml:space="preserve">Драйвер для светильников </t>
  </si>
  <si>
    <t xml:space="preserve">Колодка розеточная 3 гнезда </t>
  </si>
  <si>
    <t>DIN Рейка 30см</t>
  </si>
  <si>
    <t>Сетевой фильтр 1,9 м 5 розеток</t>
  </si>
  <si>
    <t>Сетевой фильтр 3 м 5 розеток</t>
  </si>
  <si>
    <t>Сетевой фильтр 5 м 5 розеток</t>
  </si>
  <si>
    <t>Лампа светодиодная с цоколем 10 Вт</t>
  </si>
  <si>
    <t>Саморезы 3,5х35мм</t>
  </si>
  <si>
    <t>Дюбель-гвоздь 6х40</t>
  </si>
  <si>
    <t>Саморез с пресс-шайбой 4,2х41</t>
  </si>
  <si>
    <t>Светильник светодиодный 36 Вт 1190*150*40мм</t>
  </si>
  <si>
    <t>Драйвер для светильников</t>
  </si>
  <si>
    <t>Клемма быстрозажимная с рычажком</t>
  </si>
  <si>
    <t>Светильный светодиодный ЛУЧ или аналог 10 Вт</t>
  </si>
  <si>
    <t>Стартер 4-22 Вт</t>
  </si>
  <si>
    <t>Коробка распределительная 70х70х40</t>
  </si>
  <si>
    <t>Разъем печной</t>
  </si>
  <si>
    <t>Конфорка для электроплиты  D 145мм</t>
  </si>
  <si>
    <t>Конфорка для электроплиты  D 180мм</t>
  </si>
  <si>
    <t>Отвертка-индикатор</t>
  </si>
  <si>
    <t>СИЗ-2 упак. 100 шт.</t>
  </si>
  <si>
    <t>СИЗ-3 упак. 100 шт.</t>
  </si>
  <si>
    <t>СИЗ-4 упак. 100 шт.</t>
  </si>
  <si>
    <t>СИЗ-5 упак. 100 шт.</t>
  </si>
  <si>
    <t>упак.</t>
  </si>
  <si>
    <t>Светильник светодиодный универсальный (встраиваемый/накладной) 595*595*40мм без драйвера</t>
  </si>
  <si>
    <t>Розетка силовая двойная встраиваемая, белая</t>
  </si>
  <si>
    <t>Согласно расчету начальная (максимальная) цена контракта составляет:  222 176 (Двести двадцать две тысячи сто семьдесят шесть) рублей 64 копейки.</t>
  </si>
  <si>
    <t>Дата подготовки обоснования НМЦК: 07.08.2026г.</t>
  </si>
  <si>
    <t>Организация 1 вх. № 161/1 07.08.2026г</t>
  </si>
  <si>
    <t>Организация 2 вх. № 161/2 от 21.07.2026г.</t>
  </si>
  <si>
    <t>Организация 3 вх. № 161 от 21.07.2026г.</t>
  </si>
  <si>
    <t xml:space="preserve">Кабель силовой АВВГ 2х2,5 мм2 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</si>
</sst>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  <numFmt numFmtId="166" formatCode="#,##0.00_ ;\-#,##0.00\ 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5" fillId="0" borderId="1" xfId="3" applyFont="1" applyBorder="1" applyAlignment="1" applyProtection="1">
      <alignment vertical="top" wrapText="1"/>
    </xf>
    <xf numFmtId="0" fontId="1" fillId="0" borderId="1" xfId="0" applyFont="1" applyBorder="1" applyAlignment="1">
      <alignment horizontal="left" vertical="center" wrapText="1"/>
    </xf>
    <xf numFmtId="164" fontId="5" fillId="0" borderId="1" xfId="2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3" borderId="1" xfId="2" applyFont="1" applyFill="1" applyBorder="1" applyAlignment="1">
      <alignment horizontal="right" vertical="center" wrapText="1"/>
    </xf>
    <xf numFmtId="166" fontId="5" fillId="3" borderId="1" xfId="2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164" fontId="5" fillId="3" borderId="0" xfId="2" applyFont="1" applyFill="1" applyBorder="1" applyAlignment="1">
      <alignment vertical="center" wrapText="1"/>
    </xf>
    <xf numFmtId="164" fontId="5" fillId="3" borderId="0" xfId="2" applyFont="1" applyFill="1" applyBorder="1" applyAlignment="1">
      <alignment horizontal="center" vertical="center" wrapText="1"/>
    </xf>
    <xf numFmtId="2" fontId="5" fillId="3" borderId="0" xfId="1" applyNumberFormat="1" applyFont="1" applyFill="1" applyBorder="1" applyAlignment="1">
      <alignment horizontal="center" vertical="center" wrapText="1"/>
    </xf>
    <xf numFmtId="2" fontId="6" fillId="3" borderId="0" xfId="1" applyNumberFormat="1" applyFont="1" applyFill="1" applyBorder="1" applyAlignment="1">
      <alignment horizontal="center" vertical="center" wrapText="1"/>
    </xf>
    <xf numFmtId="165" fontId="5" fillId="3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topLeftCell="A28" zoomScale="80" zoomScaleNormal="80" workbookViewId="0">
      <selection activeCell="A39" sqref="A39"/>
    </sheetView>
  </sheetViews>
  <sheetFormatPr defaultRowHeight="14.5"/>
  <cols>
    <col min="1" max="1" width="59.26953125" customWidth="1"/>
    <col min="2" max="2" width="7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23.7265625" customWidth="1"/>
    <col min="9" max="9" width="24.54296875" customWidth="1"/>
    <col min="10" max="10" width="24.1796875" customWidth="1"/>
    <col min="11" max="11" width="38.36328125" customWidth="1"/>
    <col min="12" max="12" width="15.7265625" bestFit="1" customWidth="1"/>
    <col min="13" max="14" width="17.54296875" customWidth="1"/>
    <col min="15" max="15" width="16.453125" customWidth="1"/>
  </cols>
  <sheetData>
    <row r="1" spans="1:11" ht="42" customHeight="1">
      <c r="A1" s="36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8" customHeight="1">
      <c r="A2" s="38" t="s">
        <v>12</v>
      </c>
      <c r="B2" s="39"/>
      <c r="C2" s="39"/>
      <c r="D2" s="40" t="s">
        <v>22</v>
      </c>
      <c r="E2" s="41"/>
      <c r="F2" s="41"/>
      <c r="G2" s="41"/>
      <c r="H2" s="41"/>
      <c r="I2" s="41"/>
      <c r="J2" s="41"/>
      <c r="K2" s="42"/>
    </row>
    <row r="3" spans="1:11" ht="29" customHeight="1">
      <c r="A3" s="38" t="s">
        <v>13</v>
      </c>
      <c r="B3" s="39"/>
      <c r="C3" s="39"/>
      <c r="D3" s="43" t="s">
        <v>18</v>
      </c>
      <c r="E3" s="44"/>
      <c r="F3" s="44"/>
      <c r="G3" s="44"/>
      <c r="H3" s="44"/>
      <c r="I3" s="44"/>
      <c r="J3" s="44"/>
      <c r="K3" s="44"/>
    </row>
    <row r="4" spans="1:11" ht="46.5" customHeight="1">
      <c r="A4" s="38" t="s">
        <v>14</v>
      </c>
      <c r="B4" s="39"/>
      <c r="C4" s="39"/>
      <c r="D4" s="43" t="s">
        <v>16</v>
      </c>
      <c r="E4" s="44"/>
      <c r="F4" s="44"/>
      <c r="G4" s="44"/>
      <c r="H4" s="44"/>
      <c r="I4" s="44"/>
      <c r="J4" s="44"/>
      <c r="K4" s="44"/>
    </row>
    <row r="5" spans="1:11" ht="20.5" customHeight="1">
      <c r="A5" s="39" t="s">
        <v>0</v>
      </c>
      <c r="B5" s="39"/>
      <c r="C5" s="39"/>
      <c r="D5" s="40" t="s">
        <v>52</v>
      </c>
      <c r="E5" s="41"/>
      <c r="F5" s="41"/>
      <c r="G5" s="41"/>
      <c r="H5" s="41"/>
      <c r="I5" s="41"/>
      <c r="J5" s="41"/>
      <c r="K5" s="42"/>
    </row>
    <row r="6" spans="1:11" ht="16.149999999999999" customHeight="1">
      <c r="A6" s="33" t="s">
        <v>53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ht="18.649999999999999" customHeight="1">
      <c r="A7" s="27" t="s">
        <v>1</v>
      </c>
      <c r="B7" s="27"/>
      <c r="C7" s="27"/>
      <c r="D7" s="27"/>
      <c r="E7" s="27"/>
      <c r="F7" s="4"/>
      <c r="G7" s="4"/>
      <c r="H7" s="4"/>
      <c r="I7" s="4"/>
      <c r="J7" s="4"/>
      <c r="K7" s="8"/>
    </row>
    <row r="8" spans="1:11" ht="31.15" customHeight="1">
      <c r="A8" s="28" t="s">
        <v>8</v>
      </c>
      <c r="B8" s="28" t="s">
        <v>2</v>
      </c>
      <c r="C8" s="28" t="s">
        <v>3</v>
      </c>
      <c r="D8" s="28" t="s">
        <v>7</v>
      </c>
      <c r="E8" s="28"/>
      <c r="F8" s="28"/>
      <c r="G8" s="28" t="s">
        <v>4</v>
      </c>
      <c r="H8" s="28" t="s">
        <v>5</v>
      </c>
      <c r="I8" s="28" t="s">
        <v>10</v>
      </c>
      <c r="J8" s="28" t="s">
        <v>9</v>
      </c>
      <c r="K8" s="37" t="s">
        <v>6</v>
      </c>
    </row>
    <row r="9" spans="1:11" ht="47.5" customHeight="1">
      <c r="A9" s="29"/>
      <c r="B9" s="28"/>
      <c r="C9" s="28"/>
      <c r="D9" s="12" t="s">
        <v>54</v>
      </c>
      <c r="E9" s="11" t="s">
        <v>55</v>
      </c>
      <c r="F9" s="11" t="s">
        <v>56</v>
      </c>
      <c r="G9" s="28"/>
      <c r="H9" s="28"/>
      <c r="I9" s="28"/>
      <c r="J9" s="28"/>
      <c r="K9" s="37"/>
    </row>
    <row r="10" spans="1:11" ht="18" customHeight="1">
      <c r="A10" s="30"/>
      <c r="B10" s="31"/>
      <c r="C10" s="31"/>
      <c r="D10" s="31"/>
      <c r="E10" s="31"/>
      <c r="F10" s="31"/>
      <c r="G10" s="31"/>
      <c r="H10" s="31"/>
      <c r="I10" s="31"/>
      <c r="J10" s="32"/>
      <c r="K10" s="8">
        <f>K11+K12+K13+K14+K15+K16+K17+K18+K19+K20+K21+K22+K23+K24+K25+K26+K27+K28+K29+K30+K31+K32+K33+K34+K35+K36+K37+K38+K39</f>
        <v>222176.64000000001</v>
      </c>
    </row>
    <row r="11" spans="1:11" ht="19.5" customHeight="1">
      <c r="A11" s="13" t="s">
        <v>21</v>
      </c>
      <c r="B11" s="7" t="s">
        <v>11</v>
      </c>
      <c r="C11" s="7">
        <v>25</v>
      </c>
      <c r="D11" s="16">
        <v>262.38</v>
      </c>
      <c r="E11" s="16">
        <v>286.45</v>
      </c>
      <c r="F11" s="14">
        <v>303.3</v>
      </c>
      <c r="G11" s="1">
        <f>SMALL(D11:F11,1)</f>
        <v>262.38</v>
      </c>
      <c r="H11" s="2">
        <f>ROUND(AVERAGE(D11:F11),2)</f>
        <v>284.04000000000002</v>
      </c>
      <c r="I11" s="2">
        <f>STDEV(D11:F11)</f>
        <v>20.565885182344093</v>
      </c>
      <c r="J11" s="3">
        <f t="shared" ref="J11" si="0">I11/H11*100</f>
        <v>7.240489079828226</v>
      </c>
      <c r="K11" s="6">
        <f>G11*C11</f>
        <v>6559.5</v>
      </c>
    </row>
    <row r="12" spans="1:11" ht="19.5" customHeight="1">
      <c r="A12" s="13" t="s">
        <v>51</v>
      </c>
      <c r="B12" s="9" t="s">
        <v>11</v>
      </c>
      <c r="C12" s="9">
        <v>10</v>
      </c>
      <c r="D12" s="16">
        <v>214.61</v>
      </c>
      <c r="E12" s="16">
        <v>260.48</v>
      </c>
      <c r="F12" s="14">
        <v>318.60000000000002</v>
      </c>
      <c r="G12" s="1">
        <f>SMALL(D12:F12,1)</f>
        <v>214.61</v>
      </c>
      <c r="H12" s="2">
        <f>ROUND(AVERAGE(D12:F12),2)</f>
        <v>264.56</v>
      </c>
      <c r="I12" s="2">
        <f>STDEV(D12:F12)</f>
        <v>52.115115209825071</v>
      </c>
      <c r="J12" s="3">
        <f t="shared" ref="J12" si="1">I12/H12*100</f>
        <v>19.69878863389215</v>
      </c>
      <c r="K12" s="6">
        <f>G12*C12</f>
        <v>2146.1000000000004</v>
      </c>
    </row>
    <row r="13" spans="1:11" ht="19.5" customHeight="1">
      <c r="A13" s="13" t="s">
        <v>24</v>
      </c>
      <c r="B13" s="10" t="s">
        <v>49</v>
      </c>
      <c r="C13" s="9">
        <v>10</v>
      </c>
      <c r="D13" s="16">
        <v>47.83</v>
      </c>
      <c r="E13" s="16">
        <v>69.7</v>
      </c>
      <c r="F13" s="14">
        <v>139</v>
      </c>
      <c r="G13" s="1">
        <f t="shared" ref="G13:G26" si="2">SMALL(D13:F13,1)</f>
        <v>47.83</v>
      </c>
      <c r="H13" s="2">
        <f t="shared" ref="H13:H26" si="3">ROUND(AVERAGE(D13:F13),2)</f>
        <v>85.51</v>
      </c>
      <c r="I13" s="2">
        <f t="shared" ref="I13:I26" si="4">STDEV(D13:F13)</f>
        <v>47.596841281748979</v>
      </c>
      <c r="J13" s="3">
        <f t="shared" ref="J13:J26" si="5">I13/H13*100</f>
        <v>55.662310000875891</v>
      </c>
      <c r="K13" s="6">
        <f t="shared" ref="K13:K26" si="6">G13*C13</f>
        <v>478.29999999999995</v>
      </c>
    </row>
    <row r="14" spans="1:11" ht="32.5" customHeight="1">
      <c r="A14" s="13" t="s">
        <v>50</v>
      </c>
      <c r="B14" s="9" t="s">
        <v>11</v>
      </c>
      <c r="C14" s="9">
        <v>10</v>
      </c>
      <c r="D14" s="16">
        <v>1920</v>
      </c>
      <c r="E14" s="16">
        <v>2000</v>
      </c>
      <c r="F14" s="14">
        <v>2033.1</v>
      </c>
      <c r="G14" s="1">
        <f t="shared" si="2"/>
        <v>1920</v>
      </c>
      <c r="H14" s="2">
        <f t="shared" si="3"/>
        <v>1984.37</v>
      </c>
      <c r="I14" s="2">
        <f t="shared" si="4"/>
        <v>58.148115475329064</v>
      </c>
      <c r="J14" s="3">
        <f t="shared" si="5"/>
        <v>2.9303061160634898</v>
      </c>
      <c r="K14" s="6">
        <f t="shared" si="6"/>
        <v>19200</v>
      </c>
    </row>
    <row r="15" spans="1:11" ht="18.5" customHeight="1">
      <c r="A15" s="13" t="s">
        <v>25</v>
      </c>
      <c r="B15" s="9" t="s">
        <v>11</v>
      </c>
      <c r="C15" s="9">
        <v>10</v>
      </c>
      <c r="D15" s="17">
        <v>765</v>
      </c>
      <c r="E15" s="17">
        <v>820</v>
      </c>
      <c r="F15" s="17">
        <v>809.1</v>
      </c>
      <c r="G15" s="1">
        <f t="shared" si="2"/>
        <v>765</v>
      </c>
      <c r="H15" s="2">
        <f t="shared" si="3"/>
        <v>798.03</v>
      </c>
      <c r="I15" s="2">
        <f t="shared" si="4"/>
        <v>29.122213743693848</v>
      </c>
      <c r="J15" s="3">
        <f t="shared" si="5"/>
        <v>3.6492630281685963</v>
      </c>
      <c r="K15" s="6">
        <f t="shared" si="6"/>
        <v>7650</v>
      </c>
    </row>
    <row r="16" spans="1:11" ht="18.5" customHeight="1">
      <c r="A16" s="13" t="s">
        <v>26</v>
      </c>
      <c r="B16" s="9" t="s">
        <v>11</v>
      </c>
      <c r="C16" s="9">
        <v>5</v>
      </c>
      <c r="D16" s="14">
        <v>208</v>
      </c>
      <c r="E16" s="14">
        <v>215.6</v>
      </c>
      <c r="F16" s="14">
        <v>220.5</v>
      </c>
      <c r="G16" s="1">
        <f t="shared" si="2"/>
        <v>208</v>
      </c>
      <c r="H16" s="2">
        <f t="shared" si="3"/>
        <v>214.7</v>
      </c>
      <c r="I16" s="2">
        <f t="shared" si="4"/>
        <v>6.2984124983986005</v>
      </c>
      <c r="J16" s="3">
        <f t="shared" si="5"/>
        <v>2.9335875632969728</v>
      </c>
      <c r="K16" s="6">
        <f t="shared" si="6"/>
        <v>1040</v>
      </c>
    </row>
    <row r="17" spans="1:11" ht="18.5" customHeight="1">
      <c r="A17" s="13" t="s">
        <v>27</v>
      </c>
      <c r="B17" s="9" t="s">
        <v>11</v>
      </c>
      <c r="C17" s="9">
        <v>5</v>
      </c>
      <c r="D17" s="14">
        <v>46</v>
      </c>
      <c r="E17" s="14">
        <v>55.44</v>
      </c>
      <c r="F17" s="14">
        <v>56.7</v>
      </c>
      <c r="G17" s="1">
        <f t="shared" si="2"/>
        <v>46</v>
      </c>
      <c r="H17" s="2">
        <f t="shared" si="3"/>
        <v>52.71</v>
      </c>
      <c r="I17" s="2">
        <f t="shared" si="4"/>
        <v>5.8479512081868572</v>
      </c>
      <c r="J17" s="3">
        <f t="shared" si="5"/>
        <v>11.094576376753666</v>
      </c>
      <c r="K17" s="6">
        <f t="shared" si="6"/>
        <v>230</v>
      </c>
    </row>
    <row r="18" spans="1:11" ht="18.5" customHeight="1">
      <c r="A18" s="13" t="s">
        <v>28</v>
      </c>
      <c r="B18" s="9" t="s">
        <v>11</v>
      </c>
      <c r="C18" s="9">
        <v>2</v>
      </c>
      <c r="D18" s="14">
        <v>733</v>
      </c>
      <c r="E18" s="14">
        <v>774</v>
      </c>
      <c r="F18" s="14">
        <v>921.4</v>
      </c>
      <c r="G18" s="1">
        <f t="shared" si="2"/>
        <v>733</v>
      </c>
      <c r="H18" s="2">
        <f t="shared" si="3"/>
        <v>809.47</v>
      </c>
      <c r="I18" s="2">
        <f t="shared" si="4"/>
        <v>99.081044268483708</v>
      </c>
      <c r="J18" s="3">
        <f t="shared" si="5"/>
        <v>12.240236731254241</v>
      </c>
      <c r="K18" s="6">
        <f t="shared" si="6"/>
        <v>1466</v>
      </c>
    </row>
    <row r="19" spans="1:11" ht="18.5" customHeight="1">
      <c r="A19" s="13" t="s">
        <v>29</v>
      </c>
      <c r="B19" s="9" t="s">
        <v>11</v>
      </c>
      <c r="C19" s="9">
        <v>5</v>
      </c>
      <c r="D19" s="14">
        <v>811</v>
      </c>
      <c r="E19" s="14">
        <v>853.2</v>
      </c>
      <c r="F19" s="14">
        <v>1016.6</v>
      </c>
      <c r="G19" s="1">
        <f t="shared" si="2"/>
        <v>811</v>
      </c>
      <c r="H19" s="2">
        <f t="shared" si="3"/>
        <v>893.6</v>
      </c>
      <c r="I19" s="2">
        <f t="shared" si="4"/>
        <v>108.5907915064623</v>
      </c>
      <c r="J19" s="3">
        <f t="shared" si="5"/>
        <v>12.152058136354329</v>
      </c>
      <c r="K19" s="6">
        <f t="shared" si="6"/>
        <v>4055</v>
      </c>
    </row>
    <row r="20" spans="1:11" ht="18.5" customHeight="1">
      <c r="A20" s="13" t="s">
        <v>30</v>
      </c>
      <c r="B20" s="9" t="s">
        <v>11</v>
      </c>
      <c r="C20" s="9">
        <v>3</v>
      </c>
      <c r="D20" s="14">
        <v>944</v>
      </c>
      <c r="E20" s="14">
        <v>1365</v>
      </c>
      <c r="F20" s="14">
        <v>1380.4</v>
      </c>
      <c r="G20" s="1">
        <f t="shared" si="2"/>
        <v>944</v>
      </c>
      <c r="H20" s="2">
        <f t="shared" si="3"/>
        <v>1229.8</v>
      </c>
      <c r="I20" s="2">
        <f t="shared" si="4"/>
        <v>247.62980434511516</v>
      </c>
      <c r="J20" s="3">
        <f t="shared" si="5"/>
        <v>20.135778528631906</v>
      </c>
      <c r="K20" s="6">
        <f t="shared" si="6"/>
        <v>2832</v>
      </c>
    </row>
    <row r="21" spans="1:11" ht="18.5" customHeight="1">
      <c r="A21" s="13" t="s">
        <v>31</v>
      </c>
      <c r="B21" s="9" t="s">
        <v>11</v>
      </c>
      <c r="C21" s="9">
        <v>130</v>
      </c>
      <c r="D21" s="16">
        <v>73</v>
      </c>
      <c r="E21" s="16">
        <v>89.25</v>
      </c>
      <c r="F21" s="14">
        <v>114.75</v>
      </c>
      <c r="G21" s="1">
        <f t="shared" si="2"/>
        <v>73</v>
      </c>
      <c r="H21" s="2">
        <f t="shared" si="3"/>
        <v>92.33</v>
      </c>
      <c r="I21" s="2">
        <f t="shared" si="4"/>
        <v>21.045090480521434</v>
      </c>
      <c r="J21" s="3">
        <f t="shared" si="5"/>
        <v>22.793339630154268</v>
      </c>
      <c r="K21" s="6">
        <f t="shared" si="6"/>
        <v>9490</v>
      </c>
    </row>
    <row r="22" spans="1:11" ht="18.5" customHeight="1">
      <c r="A22" s="13" t="s">
        <v>32</v>
      </c>
      <c r="B22" s="9" t="s">
        <v>11</v>
      </c>
      <c r="C22" s="9">
        <v>100</v>
      </c>
      <c r="D22" s="16">
        <v>0.5</v>
      </c>
      <c r="E22" s="16">
        <v>0.5</v>
      </c>
      <c r="F22" s="14">
        <v>0.49</v>
      </c>
      <c r="G22" s="1">
        <f t="shared" si="2"/>
        <v>0.49</v>
      </c>
      <c r="H22" s="2">
        <f t="shared" si="3"/>
        <v>0.5</v>
      </c>
      <c r="I22" s="2">
        <f t="shared" si="4"/>
        <v>5.7735026918962623E-3</v>
      </c>
      <c r="J22" s="3">
        <f t="shared" si="5"/>
        <v>1.1547005383792524</v>
      </c>
      <c r="K22" s="6">
        <f t="shared" si="6"/>
        <v>49</v>
      </c>
    </row>
    <row r="23" spans="1:11" ht="18.5" customHeight="1">
      <c r="A23" s="13" t="s">
        <v>33</v>
      </c>
      <c r="B23" s="9" t="s">
        <v>11</v>
      </c>
      <c r="C23" s="9">
        <v>250</v>
      </c>
      <c r="D23" s="16">
        <v>1.5</v>
      </c>
      <c r="E23" s="16">
        <v>0.74</v>
      </c>
      <c r="F23" s="16">
        <v>0.81</v>
      </c>
      <c r="G23" s="1">
        <f t="shared" si="2"/>
        <v>0.74</v>
      </c>
      <c r="H23" s="2">
        <f t="shared" si="3"/>
        <v>1.02</v>
      </c>
      <c r="I23" s="2">
        <f t="shared" si="4"/>
        <v>0.42003968066521191</v>
      </c>
      <c r="J23" s="3">
        <f t="shared" si="5"/>
        <v>41.18036084953058</v>
      </c>
      <c r="K23" s="6">
        <f t="shared" si="6"/>
        <v>185</v>
      </c>
    </row>
    <row r="24" spans="1:11" ht="18.5" customHeight="1">
      <c r="A24" s="13" t="s">
        <v>34</v>
      </c>
      <c r="B24" s="9" t="s">
        <v>11</v>
      </c>
      <c r="C24" s="9">
        <v>300</v>
      </c>
      <c r="D24" s="16">
        <v>2.5</v>
      </c>
      <c r="E24" s="16">
        <v>2.65</v>
      </c>
      <c r="F24" s="14">
        <v>2.7</v>
      </c>
      <c r="G24" s="1">
        <f t="shared" si="2"/>
        <v>2.5</v>
      </c>
      <c r="H24" s="2">
        <f t="shared" si="3"/>
        <v>2.62</v>
      </c>
      <c r="I24" s="2">
        <f t="shared" si="4"/>
        <v>0.10408329997330197</v>
      </c>
      <c r="J24" s="3">
        <f t="shared" si="5"/>
        <v>3.9726450371489301</v>
      </c>
      <c r="K24" s="6">
        <f t="shared" si="6"/>
        <v>750</v>
      </c>
    </row>
    <row r="25" spans="1:11" ht="35" customHeight="1">
      <c r="A25" s="13" t="s">
        <v>35</v>
      </c>
      <c r="B25" s="9" t="s">
        <v>11</v>
      </c>
      <c r="C25" s="9">
        <v>30</v>
      </c>
      <c r="D25" s="16">
        <v>1716</v>
      </c>
      <c r="E25" s="16">
        <v>1776.72</v>
      </c>
      <c r="F25" s="14">
        <v>1817.1</v>
      </c>
      <c r="G25" s="1">
        <f t="shared" si="2"/>
        <v>1716</v>
      </c>
      <c r="H25" s="2">
        <f t="shared" si="3"/>
        <v>1769.94</v>
      </c>
      <c r="I25" s="2">
        <f t="shared" si="4"/>
        <v>50.889869325833764</v>
      </c>
      <c r="J25" s="3">
        <f t="shared" si="5"/>
        <v>2.875231325685264</v>
      </c>
      <c r="K25" s="6">
        <f t="shared" si="6"/>
        <v>51480</v>
      </c>
    </row>
    <row r="26" spans="1:11" ht="24" customHeight="1">
      <c r="A26" s="13" t="s">
        <v>36</v>
      </c>
      <c r="B26" s="9" t="s">
        <v>11</v>
      </c>
      <c r="C26" s="9">
        <v>30</v>
      </c>
      <c r="D26" s="16">
        <v>765</v>
      </c>
      <c r="E26" s="16">
        <v>791.12</v>
      </c>
      <c r="F26" s="14">
        <v>809.1</v>
      </c>
      <c r="G26" s="1">
        <f t="shared" si="2"/>
        <v>765</v>
      </c>
      <c r="H26" s="2">
        <f t="shared" si="3"/>
        <v>788.41</v>
      </c>
      <c r="I26" s="2">
        <f t="shared" si="4"/>
        <v>22.174853625977793</v>
      </c>
      <c r="J26" s="3">
        <f t="shared" si="5"/>
        <v>2.8126043081617169</v>
      </c>
      <c r="K26" s="6">
        <f t="shared" si="6"/>
        <v>22950</v>
      </c>
    </row>
    <row r="27" spans="1:11" ht="24" customHeight="1">
      <c r="A27" s="13" t="s">
        <v>37</v>
      </c>
      <c r="B27" s="9" t="s">
        <v>11</v>
      </c>
      <c r="C27" s="9">
        <v>100</v>
      </c>
      <c r="D27" s="16">
        <v>20.87</v>
      </c>
      <c r="E27" s="16">
        <v>48.45</v>
      </c>
      <c r="F27" s="14">
        <v>41.65</v>
      </c>
      <c r="G27" s="1">
        <f t="shared" ref="G27" si="7">SMALL(D27:F27,1)</f>
        <v>20.87</v>
      </c>
      <c r="H27" s="2">
        <f t="shared" ref="H27" si="8">ROUND(AVERAGE(D27:F27),2)</f>
        <v>36.99</v>
      </c>
      <c r="I27" s="2">
        <f t="shared" ref="I27" si="9">STDEV(D27:F27)</f>
        <v>14.368395874279079</v>
      </c>
      <c r="J27" s="3">
        <f t="shared" ref="J27" si="10">I27/H27*100</f>
        <v>38.844000741495208</v>
      </c>
      <c r="K27" s="6">
        <f t="shared" ref="K27" si="11">G27*C27</f>
        <v>2087</v>
      </c>
    </row>
    <row r="28" spans="1:11" ht="28.5" customHeight="1">
      <c r="A28" s="13" t="s">
        <v>38</v>
      </c>
      <c r="B28" s="9" t="s">
        <v>11</v>
      </c>
      <c r="C28" s="9">
        <v>20</v>
      </c>
      <c r="D28" s="16">
        <v>989</v>
      </c>
      <c r="E28" s="16">
        <v>1011.12</v>
      </c>
      <c r="F28" s="14">
        <v>1034.0999999999999</v>
      </c>
      <c r="G28" s="1">
        <f t="shared" ref="G28:G39" si="12">SMALL(D28:F28,1)</f>
        <v>989</v>
      </c>
      <c r="H28" s="2">
        <f t="shared" ref="H28:H39" si="13">ROUND(AVERAGE(D28:F28),2)</f>
        <v>1011.41</v>
      </c>
      <c r="I28" s="2">
        <f t="shared" ref="I28:I39" si="14">STDEV(D28:F28)</f>
        <v>22.551366551353556</v>
      </c>
      <c r="J28" s="3">
        <f t="shared" ref="J28:J39" si="15">I28/H28*100</f>
        <v>2.2296958257633954</v>
      </c>
      <c r="K28" s="6">
        <f t="shared" ref="K28:K39" si="16">G28*C28</f>
        <v>19780</v>
      </c>
    </row>
    <row r="29" spans="1:11" ht="19.5" customHeight="1">
      <c r="A29" s="13" t="s">
        <v>39</v>
      </c>
      <c r="B29" s="9" t="s">
        <v>11</v>
      </c>
      <c r="C29" s="9">
        <v>25</v>
      </c>
      <c r="D29" s="16">
        <v>40.5</v>
      </c>
      <c r="E29" s="16">
        <v>41.4</v>
      </c>
      <c r="F29" s="14">
        <v>42</v>
      </c>
      <c r="G29" s="1">
        <f t="shared" si="12"/>
        <v>40.5</v>
      </c>
      <c r="H29" s="2">
        <f t="shared" si="13"/>
        <v>41.3</v>
      </c>
      <c r="I29" s="2">
        <f t="shared" si="14"/>
        <v>0.75498344352688218</v>
      </c>
      <c r="J29" s="3">
        <f t="shared" si="15"/>
        <v>1.8280470787575842</v>
      </c>
      <c r="K29" s="6">
        <f t="shared" si="16"/>
        <v>1012.5</v>
      </c>
    </row>
    <row r="30" spans="1:11" ht="19.5" customHeight="1">
      <c r="A30" s="13" t="s">
        <v>40</v>
      </c>
      <c r="B30" s="9" t="s">
        <v>11</v>
      </c>
      <c r="C30" s="9">
        <v>10</v>
      </c>
      <c r="D30" s="16">
        <v>82.65</v>
      </c>
      <c r="E30" s="16">
        <v>82.45</v>
      </c>
      <c r="F30" s="16">
        <v>84</v>
      </c>
      <c r="G30" s="1">
        <f t="shared" si="12"/>
        <v>82.45</v>
      </c>
      <c r="H30" s="2">
        <f t="shared" si="13"/>
        <v>83.03</v>
      </c>
      <c r="I30" s="2">
        <f t="shared" si="14"/>
        <v>0.84310932466236543</v>
      </c>
      <c r="J30" s="3">
        <f t="shared" si="15"/>
        <v>1.0154273451311158</v>
      </c>
      <c r="K30" s="6">
        <f>G30*C30</f>
        <v>824.5</v>
      </c>
    </row>
    <row r="31" spans="1:11" ht="19.5" customHeight="1">
      <c r="A31" s="13" t="s">
        <v>41</v>
      </c>
      <c r="B31" s="9" t="s">
        <v>11</v>
      </c>
      <c r="C31" s="9">
        <v>5</v>
      </c>
      <c r="D31" s="16">
        <v>227</v>
      </c>
      <c r="E31" s="16">
        <v>255.2</v>
      </c>
      <c r="F31" s="14">
        <v>261</v>
      </c>
      <c r="G31" s="1">
        <f t="shared" si="12"/>
        <v>227</v>
      </c>
      <c r="H31" s="2">
        <f t="shared" si="13"/>
        <v>247.73</v>
      </c>
      <c r="I31" s="2">
        <f t="shared" si="14"/>
        <v>18.188274611224394</v>
      </c>
      <c r="J31" s="3">
        <f t="shared" si="15"/>
        <v>7.341974977283491</v>
      </c>
      <c r="K31" s="6">
        <f t="shared" si="16"/>
        <v>1135</v>
      </c>
    </row>
    <row r="32" spans="1:11" ht="19.5" customHeight="1">
      <c r="A32" s="13" t="s">
        <v>42</v>
      </c>
      <c r="B32" s="10" t="s">
        <v>11</v>
      </c>
      <c r="C32" s="10">
        <v>15</v>
      </c>
      <c r="D32" s="16">
        <v>1665</v>
      </c>
      <c r="E32" s="16">
        <v>1840</v>
      </c>
      <c r="F32" s="14">
        <v>1750</v>
      </c>
      <c r="G32" s="1">
        <f t="shared" si="12"/>
        <v>1665</v>
      </c>
      <c r="H32" s="2">
        <f t="shared" si="13"/>
        <v>1751.67</v>
      </c>
      <c r="I32" s="2">
        <f t="shared" si="14"/>
        <v>87.511903952165397</v>
      </c>
      <c r="J32" s="3">
        <f t="shared" si="15"/>
        <v>4.9959126977207688</v>
      </c>
      <c r="K32" s="6">
        <f t="shared" si="16"/>
        <v>24975</v>
      </c>
    </row>
    <row r="33" spans="1:15" ht="19.5" customHeight="1">
      <c r="A33" s="13" t="s">
        <v>43</v>
      </c>
      <c r="B33" s="10" t="s">
        <v>11</v>
      </c>
      <c r="C33" s="10">
        <v>20</v>
      </c>
      <c r="D33" s="16">
        <v>1945</v>
      </c>
      <c r="E33" s="16">
        <v>1990</v>
      </c>
      <c r="F33" s="14">
        <v>2015</v>
      </c>
      <c r="G33" s="1">
        <f t="shared" si="12"/>
        <v>1945</v>
      </c>
      <c r="H33" s="2">
        <f t="shared" si="13"/>
        <v>1983.33</v>
      </c>
      <c r="I33" s="2">
        <f t="shared" si="14"/>
        <v>35.472994422983561</v>
      </c>
      <c r="J33" s="3">
        <f t="shared" si="15"/>
        <v>1.7885573466333671</v>
      </c>
      <c r="K33" s="6">
        <f t="shared" si="16"/>
        <v>38900</v>
      </c>
    </row>
    <row r="34" spans="1:15" ht="20.5" customHeight="1">
      <c r="A34" s="13" t="s">
        <v>44</v>
      </c>
      <c r="B34" s="10" t="s">
        <v>11</v>
      </c>
      <c r="C34" s="10">
        <v>4</v>
      </c>
      <c r="D34" s="16">
        <v>198</v>
      </c>
      <c r="E34" s="16">
        <v>205.04</v>
      </c>
      <c r="F34" s="14">
        <v>419.4</v>
      </c>
      <c r="G34" s="1">
        <f t="shared" si="12"/>
        <v>198</v>
      </c>
      <c r="H34" s="2">
        <f t="shared" si="13"/>
        <v>274.14999999999998</v>
      </c>
      <c r="I34" s="2">
        <f t="shared" si="14"/>
        <v>125.84231614736491</v>
      </c>
      <c r="J34" s="3">
        <f t="shared" si="15"/>
        <v>45.902723380399394</v>
      </c>
      <c r="K34" s="6">
        <f t="shared" si="16"/>
        <v>792</v>
      </c>
    </row>
    <row r="35" spans="1:15" ht="20.5" customHeight="1">
      <c r="A35" s="13" t="s">
        <v>45</v>
      </c>
      <c r="B35" s="10" t="s">
        <v>11</v>
      </c>
      <c r="C35" s="10">
        <v>1</v>
      </c>
      <c r="D35" s="16">
        <v>216.45</v>
      </c>
      <c r="E35" s="16">
        <v>212.08</v>
      </c>
      <c r="F35" s="14">
        <v>204.85</v>
      </c>
      <c r="G35" s="1">
        <f t="shared" si="12"/>
        <v>204.85</v>
      </c>
      <c r="H35" s="2">
        <f t="shared" si="13"/>
        <v>211.13</v>
      </c>
      <c r="I35" s="2">
        <f t="shared" si="14"/>
        <v>5.8584668073930173</v>
      </c>
      <c r="J35" s="3">
        <f t="shared" si="15"/>
        <v>2.7748149516378615</v>
      </c>
      <c r="K35" s="6">
        <f t="shared" si="16"/>
        <v>204.85</v>
      </c>
    </row>
    <row r="36" spans="1:15" ht="20.5" customHeight="1">
      <c r="A36" s="13" t="s">
        <v>46</v>
      </c>
      <c r="B36" s="10" t="s">
        <v>11</v>
      </c>
      <c r="C36" s="10">
        <v>1</v>
      </c>
      <c r="D36" s="16">
        <v>324.87</v>
      </c>
      <c r="E36" s="16">
        <v>336.16</v>
      </c>
      <c r="F36" s="14">
        <v>324.7</v>
      </c>
      <c r="G36" s="1">
        <f t="shared" si="12"/>
        <v>324.7</v>
      </c>
      <c r="H36" s="2">
        <f t="shared" si="13"/>
        <v>328.58</v>
      </c>
      <c r="I36" s="2">
        <f t="shared" si="14"/>
        <v>6.5679093578773831</v>
      </c>
      <c r="J36" s="3">
        <f t="shared" si="15"/>
        <v>1.998876790394237</v>
      </c>
      <c r="K36" s="6">
        <f t="shared" si="16"/>
        <v>324.7</v>
      </c>
    </row>
    <row r="37" spans="1:15" ht="20.5" customHeight="1">
      <c r="A37" s="25" t="s">
        <v>47</v>
      </c>
      <c r="B37" s="9" t="s">
        <v>11</v>
      </c>
      <c r="C37" s="9">
        <v>1</v>
      </c>
      <c r="D37" s="16">
        <v>407.34</v>
      </c>
      <c r="E37" s="16">
        <v>422.4</v>
      </c>
      <c r="F37" s="14">
        <v>408</v>
      </c>
      <c r="G37" s="1">
        <f t="shared" si="12"/>
        <v>407.34</v>
      </c>
      <c r="H37" s="2">
        <f t="shared" si="13"/>
        <v>412.58</v>
      </c>
      <c r="I37" s="2">
        <f t="shared" si="14"/>
        <v>8.5107696479208261</v>
      </c>
      <c r="J37" s="3">
        <f t="shared" si="15"/>
        <v>2.0628168229000017</v>
      </c>
      <c r="K37" s="6">
        <f t="shared" si="16"/>
        <v>407.34</v>
      </c>
    </row>
    <row r="38" spans="1:15" ht="20.5" customHeight="1">
      <c r="A38" s="13" t="s">
        <v>48</v>
      </c>
      <c r="B38" s="9" t="s">
        <v>11</v>
      </c>
      <c r="C38" s="9">
        <v>1</v>
      </c>
      <c r="D38" s="16">
        <v>579.34</v>
      </c>
      <c r="E38" s="16">
        <v>599.28</v>
      </c>
      <c r="F38" s="14">
        <v>578.85</v>
      </c>
      <c r="G38" s="1">
        <f t="shared" si="12"/>
        <v>578.85</v>
      </c>
      <c r="H38" s="2">
        <f t="shared" si="13"/>
        <v>585.82000000000005</v>
      </c>
      <c r="I38" s="2">
        <f t="shared" si="14"/>
        <v>11.656390235981883</v>
      </c>
      <c r="J38" s="3">
        <f t="shared" si="15"/>
        <v>1.9897562794001369</v>
      </c>
      <c r="K38" s="6">
        <f t="shared" si="16"/>
        <v>578.85</v>
      </c>
    </row>
    <row r="39" spans="1:15" ht="23.5" customHeight="1">
      <c r="A39" s="13" t="s">
        <v>57</v>
      </c>
      <c r="B39" s="15" t="s">
        <v>23</v>
      </c>
      <c r="C39" s="15">
        <v>30</v>
      </c>
      <c r="D39" s="16">
        <v>20.8</v>
      </c>
      <c r="E39" s="16">
        <v>19.8</v>
      </c>
      <c r="F39" s="16">
        <v>20.25</v>
      </c>
      <c r="G39" s="1">
        <f t="shared" si="12"/>
        <v>19.8</v>
      </c>
      <c r="H39" s="2">
        <f t="shared" si="13"/>
        <v>20.28</v>
      </c>
      <c r="I39" s="2">
        <f t="shared" si="14"/>
        <v>0.5008326400438331</v>
      </c>
      <c r="J39" s="3">
        <f t="shared" si="15"/>
        <v>2.4695889548512477</v>
      </c>
      <c r="K39" s="6">
        <f t="shared" si="16"/>
        <v>594</v>
      </c>
    </row>
    <row r="40" spans="1:15">
      <c r="A40" s="18"/>
      <c r="B40" s="19"/>
      <c r="C40" s="19"/>
      <c r="D40" s="20"/>
      <c r="E40" s="20"/>
      <c r="F40" s="20"/>
      <c r="G40" s="21"/>
      <c r="H40" s="22"/>
      <c r="I40" s="22"/>
      <c r="J40" s="23"/>
      <c r="K40" s="24"/>
    </row>
    <row r="41" spans="1:15">
      <c r="A41" s="26" t="s">
        <v>19</v>
      </c>
      <c r="B41" s="26"/>
      <c r="C41" s="26"/>
      <c r="D41" s="26"/>
      <c r="E41" s="26" t="s">
        <v>17</v>
      </c>
      <c r="F41" s="26"/>
      <c r="G41" s="26" t="s">
        <v>20</v>
      </c>
      <c r="H41" s="26"/>
      <c r="I41" s="26"/>
      <c r="J41" s="23"/>
      <c r="K41" s="24"/>
    </row>
    <row r="42" spans="1:15">
      <c r="A42" s="26"/>
      <c r="B42" s="26"/>
      <c r="C42" s="26"/>
      <c r="D42" s="26"/>
      <c r="E42" s="26"/>
      <c r="F42" s="26"/>
      <c r="G42" s="26"/>
      <c r="H42" s="26"/>
      <c r="I42" s="26"/>
      <c r="M42" s="5"/>
      <c r="N42" s="5"/>
      <c r="O42" s="5"/>
    </row>
  </sheetData>
  <mergeCells count="27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42:D42"/>
    <mergeCell ref="E42:F42"/>
    <mergeCell ref="G42:I42"/>
    <mergeCell ref="A7:E7"/>
    <mergeCell ref="C8:C9"/>
    <mergeCell ref="A8:A9"/>
    <mergeCell ref="B8:B9"/>
    <mergeCell ref="H8:H9"/>
    <mergeCell ref="A10:J10"/>
    <mergeCell ref="A41:D41"/>
    <mergeCell ref="E41:F41"/>
    <mergeCell ref="G41:I41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2026-08-10T06:59:28Z</cp:lastPrinted>
  <dcterms:created xsi:type="dcterms:W3CDTF">2022-01-19T11:20:17Z</dcterms:created>
  <dcterms:modified xsi:type="dcterms:W3CDTF">2026-08-10T08:20:22Z</dcterms:modified>
</cp:coreProperties>
</file>